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Groups\VPAA\Brenda\"/>
    </mc:Choice>
  </mc:AlternateContent>
  <xr:revisionPtr revIDLastSave="0" documentId="13_ncr:1_{0412FBA6-3BDB-406D-8EC9-6C8BA9103E22}" xr6:coauthVersionLast="47" xr6:coauthVersionMax="47" xr10:uidLastSave="{00000000-0000-0000-0000-000000000000}"/>
  <bookViews>
    <workbookView xWindow="-108" yWindow="-108" windowWidth="23256" windowHeight="12576" xr2:uid="{03CF4E76-B37C-CD40-ACDD-9A69B8212CDD}"/>
  </bookViews>
  <sheets>
    <sheet name="Notes" sheetId="1" r:id="rId1"/>
    <sheet name="UG PROGRAMS" sheetId="2" r:id="rId2"/>
    <sheet name="GR PROGRAMS" sheetId="3" r:id="rId3"/>
    <sheet name="CERTIFICATES" sheetId="4" r:id="rId4"/>
    <sheet name="MINORS" sheetId="5" r:id="rId5"/>
    <sheet name="PR" sheetId="6" r:id="rId6"/>
    <sheet name="GR" sheetId="7" r:id="rId7"/>
    <sheet name="AE" sheetId="8" r:id="rId8"/>
    <sheet name="M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H7" i="5"/>
  <c r="B7" i="5"/>
  <c r="C7" i="5"/>
  <c r="D7" i="5"/>
  <c r="E7" i="5"/>
  <c r="F7" i="5"/>
  <c r="B6" i="5"/>
  <c r="G6" i="5" s="1"/>
  <c r="C6" i="5"/>
  <c r="D6" i="5"/>
  <c r="E6" i="5"/>
  <c r="F6" i="5"/>
  <c r="B5" i="5"/>
  <c r="G5" i="5" s="1"/>
  <c r="C5" i="5"/>
  <c r="D5" i="5"/>
  <c r="E5" i="5"/>
  <c r="F5" i="5"/>
  <c r="AD30" i="4"/>
  <c r="AE30" i="4"/>
  <c r="AL30" i="4" s="1"/>
  <c r="AF30" i="4"/>
  <c r="AG30" i="4"/>
  <c r="AH30" i="4"/>
  <c r="AI30" i="4"/>
  <c r="AN30" i="4" s="1"/>
  <c r="M30" i="4"/>
  <c r="R30" i="4" s="1"/>
  <c r="N30" i="4"/>
  <c r="O30" i="4"/>
  <c r="U30" i="4" s="1"/>
  <c r="P30" i="4"/>
  <c r="Q30" i="4"/>
  <c r="V30" i="4"/>
  <c r="AC30" i="4" s="1"/>
  <c r="W30" i="4"/>
  <c r="X30" i="4"/>
  <c r="Y30" i="4"/>
  <c r="Z30" i="4"/>
  <c r="D30" i="4"/>
  <c r="E30" i="4"/>
  <c r="F30" i="4"/>
  <c r="G30" i="4"/>
  <c r="H30" i="4"/>
  <c r="D29" i="4"/>
  <c r="E29" i="4"/>
  <c r="F29" i="4"/>
  <c r="G29" i="4"/>
  <c r="H29" i="4"/>
  <c r="M29" i="4"/>
  <c r="N29" i="4"/>
  <c r="O29" i="4"/>
  <c r="P29" i="4"/>
  <c r="Q29" i="4"/>
  <c r="V29" i="4"/>
  <c r="W29" i="4"/>
  <c r="X29" i="4"/>
  <c r="Y29" i="4"/>
  <c r="Z29" i="4"/>
  <c r="AE29" i="4"/>
  <c r="AF29" i="4"/>
  <c r="AG29" i="4"/>
  <c r="AH29" i="4"/>
  <c r="AI29" i="4"/>
  <c r="D20" i="4"/>
  <c r="E20" i="4"/>
  <c r="F20" i="4"/>
  <c r="G20" i="4"/>
  <c r="H20" i="4"/>
  <c r="M20" i="4"/>
  <c r="N20" i="4"/>
  <c r="O20" i="4"/>
  <c r="P20" i="4"/>
  <c r="Q20" i="4"/>
  <c r="V20" i="4"/>
  <c r="W20" i="4"/>
  <c r="X20" i="4"/>
  <c r="Y20" i="4"/>
  <c r="Z20" i="4"/>
  <c r="AN20" i="4" s="1"/>
  <c r="AE20" i="4"/>
  <c r="AF20" i="4"/>
  <c r="AG20" i="4"/>
  <c r="AH20" i="4"/>
  <c r="AI20" i="4"/>
  <c r="D72" i="3"/>
  <c r="E72" i="3"/>
  <c r="F72" i="3"/>
  <c r="G72" i="3"/>
  <c r="H72" i="3"/>
  <c r="M72" i="3"/>
  <c r="N72" i="3"/>
  <c r="O72" i="3"/>
  <c r="P72" i="3"/>
  <c r="Q72" i="3"/>
  <c r="V72" i="3"/>
  <c r="W72" i="3"/>
  <c r="X72" i="3"/>
  <c r="Y72" i="3"/>
  <c r="Z72" i="3"/>
  <c r="AE72" i="3"/>
  <c r="AF72" i="3"/>
  <c r="AG72" i="3"/>
  <c r="AH72" i="3"/>
  <c r="AI72" i="3"/>
  <c r="D73" i="3"/>
  <c r="E73" i="3"/>
  <c r="F73" i="3"/>
  <c r="G73" i="3"/>
  <c r="H73" i="3"/>
  <c r="M73" i="3"/>
  <c r="N73" i="3"/>
  <c r="O73" i="3"/>
  <c r="P73" i="3"/>
  <c r="Q73" i="3"/>
  <c r="V73" i="3"/>
  <c r="W73" i="3"/>
  <c r="X73" i="3"/>
  <c r="Y73" i="3"/>
  <c r="Z73" i="3"/>
  <c r="AE73" i="3"/>
  <c r="AF73" i="3"/>
  <c r="AG73" i="3"/>
  <c r="AH73" i="3"/>
  <c r="AI73" i="3"/>
  <c r="D54" i="3"/>
  <c r="E54" i="3"/>
  <c r="F54" i="3"/>
  <c r="G54" i="3"/>
  <c r="H54" i="3"/>
  <c r="M54" i="3"/>
  <c r="N54" i="3"/>
  <c r="O54" i="3"/>
  <c r="P54" i="3"/>
  <c r="Q54" i="3"/>
  <c r="V54" i="3"/>
  <c r="W54" i="3"/>
  <c r="X54" i="3"/>
  <c r="Y54" i="3"/>
  <c r="Z54" i="3"/>
  <c r="AE54" i="3"/>
  <c r="AF54" i="3"/>
  <c r="AG54" i="3"/>
  <c r="AH54" i="3"/>
  <c r="AI54" i="3"/>
  <c r="AN54" i="3" s="1"/>
  <c r="D55" i="3"/>
  <c r="E55" i="3"/>
  <c r="F55" i="3"/>
  <c r="G55" i="3"/>
  <c r="H55" i="3"/>
  <c r="M55" i="3"/>
  <c r="N55" i="3"/>
  <c r="O55" i="3"/>
  <c r="P55" i="3"/>
  <c r="Q55" i="3"/>
  <c r="V55" i="3"/>
  <c r="W55" i="3"/>
  <c r="X55" i="3"/>
  <c r="Y55" i="3"/>
  <c r="Z55" i="3"/>
  <c r="AE55" i="3"/>
  <c r="AF55" i="3"/>
  <c r="AG55" i="3"/>
  <c r="AH55" i="3"/>
  <c r="AI55" i="3"/>
  <c r="D56" i="3"/>
  <c r="E56" i="3"/>
  <c r="F56" i="3"/>
  <c r="G56" i="3"/>
  <c r="H56" i="3"/>
  <c r="M56" i="3"/>
  <c r="N56" i="3"/>
  <c r="O56" i="3"/>
  <c r="P56" i="3"/>
  <c r="Q56" i="3"/>
  <c r="V56" i="3"/>
  <c r="W56" i="3"/>
  <c r="X56" i="3"/>
  <c r="Y56" i="3"/>
  <c r="Z56" i="3"/>
  <c r="AE56" i="3"/>
  <c r="AF56" i="3"/>
  <c r="AG56" i="3"/>
  <c r="AH56" i="3"/>
  <c r="AI56" i="3"/>
  <c r="AN56" i="3" s="1"/>
  <c r="D57" i="3"/>
  <c r="E57" i="3"/>
  <c r="F57" i="3"/>
  <c r="G57" i="3"/>
  <c r="H57" i="3"/>
  <c r="M57" i="3"/>
  <c r="N57" i="3"/>
  <c r="O57" i="3"/>
  <c r="P57" i="3"/>
  <c r="Q57" i="3"/>
  <c r="V57" i="3"/>
  <c r="W57" i="3"/>
  <c r="X57" i="3"/>
  <c r="Y57" i="3"/>
  <c r="Z57" i="3"/>
  <c r="AE57" i="3"/>
  <c r="AF57" i="3"/>
  <c r="AG57" i="3"/>
  <c r="AH57" i="3"/>
  <c r="AI57" i="3"/>
  <c r="AN57" i="3" s="1"/>
  <c r="D58" i="3"/>
  <c r="E58" i="3"/>
  <c r="F58" i="3"/>
  <c r="G58" i="3"/>
  <c r="H58" i="3"/>
  <c r="M58" i="3"/>
  <c r="N58" i="3"/>
  <c r="O58" i="3"/>
  <c r="P58" i="3"/>
  <c r="Q58" i="3"/>
  <c r="V58" i="3"/>
  <c r="W58" i="3"/>
  <c r="X58" i="3"/>
  <c r="Y58" i="3"/>
  <c r="Z58" i="3"/>
  <c r="AE58" i="3"/>
  <c r="AF58" i="3"/>
  <c r="AG58" i="3"/>
  <c r="AH58" i="3"/>
  <c r="AI58" i="3"/>
  <c r="AN58" i="3" s="1"/>
  <c r="D59" i="3"/>
  <c r="E59" i="3"/>
  <c r="F59" i="3"/>
  <c r="G59" i="3"/>
  <c r="H59" i="3"/>
  <c r="M59" i="3"/>
  <c r="N59" i="3"/>
  <c r="O59" i="3"/>
  <c r="P59" i="3"/>
  <c r="Q59" i="3"/>
  <c r="V59" i="3"/>
  <c r="W59" i="3"/>
  <c r="X59" i="3"/>
  <c r="Y59" i="3"/>
  <c r="Z59" i="3"/>
  <c r="AE59" i="3"/>
  <c r="AF59" i="3"/>
  <c r="AG59" i="3"/>
  <c r="AH59" i="3"/>
  <c r="AI59" i="3"/>
  <c r="D60" i="3"/>
  <c r="E60" i="3"/>
  <c r="F60" i="3"/>
  <c r="G60" i="3"/>
  <c r="H60" i="3"/>
  <c r="M60" i="3"/>
  <c r="N60" i="3"/>
  <c r="O60" i="3"/>
  <c r="P60" i="3"/>
  <c r="Q60" i="3"/>
  <c r="V60" i="3"/>
  <c r="W60" i="3"/>
  <c r="X60" i="3"/>
  <c r="Y60" i="3"/>
  <c r="Z60" i="3"/>
  <c r="AE60" i="3"/>
  <c r="AF60" i="3"/>
  <c r="AG60" i="3"/>
  <c r="AH60" i="3"/>
  <c r="AI60" i="3"/>
  <c r="D61" i="3"/>
  <c r="E61" i="3"/>
  <c r="F61" i="3"/>
  <c r="G61" i="3"/>
  <c r="H61" i="3"/>
  <c r="M61" i="3"/>
  <c r="N61" i="3"/>
  <c r="O61" i="3"/>
  <c r="P61" i="3"/>
  <c r="Q61" i="3"/>
  <c r="V61" i="3"/>
  <c r="W61" i="3"/>
  <c r="X61" i="3"/>
  <c r="Y61" i="3"/>
  <c r="Z61" i="3"/>
  <c r="AE61" i="3"/>
  <c r="AF61" i="3"/>
  <c r="AG61" i="3"/>
  <c r="AH61" i="3"/>
  <c r="AI61" i="3"/>
  <c r="AN61" i="3" s="1"/>
  <c r="D62" i="3"/>
  <c r="E62" i="3"/>
  <c r="F62" i="3"/>
  <c r="G62" i="3"/>
  <c r="H62" i="3"/>
  <c r="M62" i="3"/>
  <c r="N62" i="3"/>
  <c r="O62" i="3"/>
  <c r="P62" i="3"/>
  <c r="Q62" i="3"/>
  <c r="V62" i="3"/>
  <c r="W62" i="3"/>
  <c r="X62" i="3"/>
  <c r="Y62" i="3"/>
  <c r="Z62" i="3"/>
  <c r="AE62" i="3"/>
  <c r="AF62" i="3"/>
  <c r="AG62" i="3"/>
  <c r="AH62" i="3"/>
  <c r="AI62" i="3"/>
  <c r="D63" i="3"/>
  <c r="E63" i="3"/>
  <c r="F63" i="3"/>
  <c r="G63" i="3"/>
  <c r="H63" i="3"/>
  <c r="M63" i="3"/>
  <c r="N63" i="3"/>
  <c r="O63" i="3"/>
  <c r="P63" i="3"/>
  <c r="Q63" i="3"/>
  <c r="V63" i="3"/>
  <c r="W63" i="3"/>
  <c r="X63" i="3"/>
  <c r="Y63" i="3"/>
  <c r="Z63" i="3"/>
  <c r="AE63" i="3"/>
  <c r="AF63" i="3"/>
  <c r="AG63" i="3"/>
  <c r="AH63" i="3"/>
  <c r="AI63" i="3"/>
  <c r="D64" i="3"/>
  <c r="E64" i="3"/>
  <c r="F64" i="3"/>
  <c r="G64" i="3"/>
  <c r="H64" i="3"/>
  <c r="M64" i="3"/>
  <c r="N64" i="3"/>
  <c r="O64" i="3"/>
  <c r="P64" i="3"/>
  <c r="Q64" i="3"/>
  <c r="V64" i="3"/>
  <c r="W64" i="3"/>
  <c r="X64" i="3"/>
  <c r="Y64" i="3"/>
  <c r="Z64" i="3"/>
  <c r="AE64" i="3"/>
  <c r="AF64" i="3"/>
  <c r="AG64" i="3"/>
  <c r="AH64" i="3"/>
  <c r="AI64" i="3"/>
  <c r="D65" i="3"/>
  <c r="E65" i="3"/>
  <c r="F65" i="3"/>
  <c r="G65" i="3"/>
  <c r="H65" i="3"/>
  <c r="M65" i="3"/>
  <c r="N65" i="3"/>
  <c r="O65" i="3"/>
  <c r="P65" i="3"/>
  <c r="Q65" i="3"/>
  <c r="V65" i="3"/>
  <c r="W65" i="3"/>
  <c r="X65" i="3"/>
  <c r="Y65" i="3"/>
  <c r="Z65" i="3"/>
  <c r="AE65" i="3"/>
  <c r="AF65" i="3"/>
  <c r="AG65" i="3"/>
  <c r="AH65" i="3"/>
  <c r="AI65" i="3"/>
  <c r="D66" i="3"/>
  <c r="E66" i="3"/>
  <c r="F66" i="3"/>
  <c r="G66" i="3"/>
  <c r="H66" i="3"/>
  <c r="M66" i="3"/>
  <c r="N66" i="3"/>
  <c r="O66" i="3"/>
  <c r="P66" i="3"/>
  <c r="Q66" i="3"/>
  <c r="V66" i="3"/>
  <c r="W66" i="3"/>
  <c r="X66" i="3"/>
  <c r="Y66" i="3"/>
  <c r="Z66" i="3"/>
  <c r="AE66" i="3"/>
  <c r="AF66" i="3"/>
  <c r="AG66" i="3"/>
  <c r="AH66" i="3"/>
  <c r="AI66" i="3"/>
  <c r="AN66" i="3" s="1"/>
  <c r="D67" i="3"/>
  <c r="E67" i="3"/>
  <c r="F67" i="3"/>
  <c r="G67" i="3"/>
  <c r="H67" i="3"/>
  <c r="M67" i="3"/>
  <c r="N67" i="3"/>
  <c r="O67" i="3"/>
  <c r="P67" i="3"/>
  <c r="Q67" i="3"/>
  <c r="V67" i="3"/>
  <c r="W67" i="3"/>
  <c r="X67" i="3"/>
  <c r="Y67" i="3"/>
  <c r="Z67" i="3"/>
  <c r="AE67" i="3"/>
  <c r="AF67" i="3"/>
  <c r="AG67" i="3"/>
  <c r="AH67" i="3"/>
  <c r="AI67" i="3"/>
  <c r="AN67" i="3" s="1"/>
  <c r="D68" i="3"/>
  <c r="E68" i="3"/>
  <c r="F68" i="3"/>
  <c r="G68" i="3"/>
  <c r="H68" i="3"/>
  <c r="M68" i="3"/>
  <c r="N68" i="3"/>
  <c r="O68" i="3"/>
  <c r="P68" i="3"/>
  <c r="Q68" i="3"/>
  <c r="V68" i="3"/>
  <c r="W68" i="3"/>
  <c r="X68" i="3"/>
  <c r="Y68" i="3"/>
  <c r="Z68" i="3"/>
  <c r="AE68" i="3"/>
  <c r="AF68" i="3"/>
  <c r="AG68" i="3"/>
  <c r="AH68" i="3"/>
  <c r="AI68" i="3"/>
  <c r="AN68" i="3" s="1"/>
  <c r="D69" i="3"/>
  <c r="E69" i="3"/>
  <c r="F69" i="3"/>
  <c r="G69" i="3"/>
  <c r="H69" i="3"/>
  <c r="M69" i="3"/>
  <c r="N69" i="3"/>
  <c r="O69" i="3"/>
  <c r="P69" i="3"/>
  <c r="Q69" i="3"/>
  <c r="V69" i="3"/>
  <c r="W69" i="3"/>
  <c r="X69" i="3"/>
  <c r="Y69" i="3"/>
  <c r="Z69" i="3"/>
  <c r="AE69" i="3"/>
  <c r="AF69" i="3"/>
  <c r="AG69" i="3"/>
  <c r="AH69" i="3"/>
  <c r="AI69" i="3"/>
  <c r="AN69" i="3" s="1"/>
  <c r="D70" i="3"/>
  <c r="E70" i="3"/>
  <c r="F70" i="3"/>
  <c r="G70" i="3"/>
  <c r="H70" i="3"/>
  <c r="M70" i="3"/>
  <c r="N70" i="3"/>
  <c r="O70" i="3"/>
  <c r="P70" i="3"/>
  <c r="Q70" i="3"/>
  <c r="V70" i="3"/>
  <c r="W70" i="3"/>
  <c r="X70" i="3"/>
  <c r="Y70" i="3"/>
  <c r="Z70" i="3"/>
  <c r="AE70" i="3"/>
  <c r="AF70" i="3"/>
  <c r="AG70" i="3"/>
  <c r="AH70" i="3"/>
  <c r="AI70" i="3"/>
  <c r="AN70" i="3" s="1"/>
  <c r="D71" i="3"/>
  <c r="E71" i="3"/>
  <c r="F71" i="3"/>
  <c r="G71" i="3"/>
  <c r="H71" i="3"/>
  <c r="M71" i="3"/>
  <c r="N71" i="3"/>
  <c r="O71" i="3"/>
  <c r="P71" i="3"/>
  <c r="Q71" i="3"/>
  <c r="V71" i="3"/>
  <c r="W71" i="3"/>
  <c r="X71" i="3"/>
  <c r="Y71" i="3"/>
  <c r="Z71" i="3"/>
  <c r="AE71" i="3"/>
  <c r="AF71" i="3"/>
  <c r="AG71" i="3"/>
  <c r="AH71" i="3"/>
  <c r="AI71" i="3"/>
  <c r="D47" i="3"/>
  <c r="E47" i="3"/>
  <c r="F47" i="3"/>
  <c r="G47" i="3"/>
  <c r="H47" i="3"/>
  <c r="M47" i="3"/>
  <c r="N47" i="3"/>
  <c r="O47" i="3"/>
  <c r="P47" i="3"/>
  <c r="Q47" i="3"/>
  <c r="V47" i="3"/>
  <c r="W47" i="3"/>
  <c r="X47" i="3"/>
  <c r="Y47" i="3"/>
  <c r="Z47" i="3"/>
  <c r="AE47" i="3"/>
  <c r="AF47" i="3"/>
  <c r="AG47" i="3"/>
  <c r="AH47" i="3"/>
  <c r="AI47" i="3"/>
  <c r="D40" i="2"/>
  <c r="E40" i="2"/>
  <c r="F40" i="2"/>
  <c r="G40" i="2"/>
  <c r="H40" i="2"/>
  <c r="M40" i="2"/>
  <c r="N40" i="2"/>
  <c r="O40" i="2"/>
  <c r="P40" i="2"/>
  <c r="Q40" i="2"/>
  <c r="V40" i="2"/>
  <c r="W40" i="2"/>
  <c r="X40" i="2"/>
  <c r="Y40" i="2"/>
  <c r="Z40" i="2"/>
  <c r="AE40" i="2"/>
  <c r="AF40" i="2"/>
  <c r="AG40" i="2"/>
  <c r="AH40" i="2"/>
  <c r="AI40" i="2"/>
  <c r="AN40" i="2" s="1"/>
  <c r="D41" i="2"/>
  <c r="E41" i="2"/>
  <c r="F41" i="2"/>
  <c r="G41" i="2"/>
  <c r="H41" i="2"/>
  <c r="M41" i="2"/>
  <c r="N41" i="2"/>
  <c r="O41" i="2"/>
  <c r="P41" i="2"/>
  <c r="Q41" i="2"/>
  <c r="V41" i="2"/>
  <c r="W41" i="2"/>
  <c r="X41" i="2"/>
  <c r="Y41" i="2"/>
  <c r="Z41" i="2"/>
  <c r="AE41" i="2"/>
  <c r="AF41" i="2"/>
  <c r="AG41" i="2"/>
  <c r="AH41" i="2"/>
  <c r="AI41" i="2"/>
  <c r="D42" i="2"/>
  <c r="E42" i="2"/>
  <c r="F42" i="2"/>
  <c r="G42" i="2"/>
  <c r="H42" i="2"/>
  <c r="M42" i="2"/>
  <c r="N42" i="2"/>
  <c r="O42" i="2"/>
  <c r="P42" i="2"/>
  <c r="Q42" i="2"/>
  <c r="V42" i="2"/>
  <c r="W42" i="2"/>
  <c r="X42" i="2"/>
  <c r="Y42" i="2"/>
  <c r="Z42" i="2"/>
  <c r="AE42" i="2"/>
  <c r="AF42" i="2"/>
  <c r="AG42" i="2"/>
  <c r="AH42" i="2"/>
  <c r="AI42" i="2"/>
  <c r="D43" i="2"/>
  <c r="E43" i="2"/>
  <c r="F43" i="2"/>
  <c r="G43" i="2"/>
  <c r="H43" i="2"/>
  <c r="M43" i="2"/>
  <c r="N43" i="2"/>
  <c r="O43" i="2"/>
  <c r="P43" i="2"/>
  <c r="Q43" i="2"/>
  <c r="V43" i="2"/>
  <c r="W43" i="2"/>
  <c r="X43" i="2"/>
  <c r="Y43" i="2"/>
  <c r="Z43" i="2"/>
  <c r="AE43" i="2"/>
  <c r="AF43" i="2"/>
  <c r="AG43" i="2"/>
  <c r="AH43" i="2"/>
  <c r="AI43" i="2"/>
  <c r="AE32" i="2"/>
  <c r="AF32" i="2"/>
  <c r="AG32" i="2"/>
  <c r="AH32" i="2"/>
  <c r="AI32" i="2"/>
  <c r="AN32" i="2" s="1"/>
  <c r="AE33" i="2"/>
  <c r="AF33" i="2"/>
  <c r="AG33" i="2"/>
  <c r="AH33" i="2"/>
  <c r="AI33" i="2"/>
  <c r="AN33" i="2" s="1"/>
  <c r="D32" i="2"/>
  <c r="E32" i="2"/>
  <c r="F32" i="2"/>
  <c r="G32" i="2"/>
  <c r="H32" i="2"/>
  <c r="M32" i="2"/>
  <c r="N32" i="2"/>
  <c r="O32" i="2"/>
  <c r="P32" i="2"/>
  <c r="Q32" i="2"/>
  <c r="V32" i="2"/>
  <c r="W32" i="2"/>
  <c r="X32" i="2"/>
  <c r="Y32" i="2"/>
  <c r="Z32" i="2"/>
  <c r="D33" i="2"/>
  <c r="E33" i="2"/>
  <c r="F33" i="2"/>
  <c r="G33" i="2"/>
  <c r="H33" i="2"/>
  <c r="M33" i="2"/>
  <c r="N33" i="2"/>
  <c r="O33" i="2"/>
  <c r="P33" i="2"/>
  <c r="Q33" i="2"/>
  <c r="V33" i="2"/>
  <c r="W33" i="2"/>
  <c r="X33" i="2"/>
  <c r="Y33" i="2"/>
  <c r="Z33" i="2"/>
  <c r="H28" i="4"/>
  <c r="H27" i="4"/>
  <c r="H26" i="4"/>
  <c r="H25" i="4"/>
  <c r="H21" i="4"/>
  <c r="H19" i="4"/>
  <c r="H18" i="4"/>
  <c r="H16" i="4"/>
  <c r="H15" i="4"/>
  <c r="H14" i="4"/>
  <c r="H11" i="4"/>
  <c r="H10" i="4"/>
  <c r="H9" i="4"/>
  <c r="H8" i="4"/>
  <c r="H7" i="4"/>
  <c r="H6" i="4"/>
  <c r="H5" i="4"/>
  <c r="H4" i="4"/>
  <c r="H3" i="4"/>
  <c r="G28" i="4"/>
  <c r="G27" i="4"/>
  <c r="G26" i="4"/>
  <c r="G25" i="4"/>
  <c r="G21" i="4"/>
  <c r="G19" i="4"/>
  <c r="G18" i="4"/>
  <c r="G16" i="4"/>
  <c r="G15" i="4"/>
  <c r="G14" i="4"/>
  <c r="G11" i="4"/>
  <c r="G10" i="4"/>
  <c r="G9" i="4"/>
  <c r="G8" i="4"/>
  <c r="G7" i="4"/>
  <c r="G6" i="4"/>
  <c r="G5" i="4"/>
  <c r="G4" i="4"/>
  <c r="G3" i="4"/>
  <c r="F28" i="4"/>
  <c r="F27" i="4"/>
  <c r="F26" i="4"/>
  <c r="F25" i="4"/>
  <c r="F21" i="4"/>
  <c r="F19" i="4"/>
  <c r="F18" i="4"/>
  <c r="F16" i="4"/>
  <c r="F15" i="4"/>
  <c r="F14" i="4"/>
  <c r="F11" i="4"/>
  <c r="F10" i="4"/>
  <c r="F9" i="4"/>
  <c r="F8" i="4"/>
  <c r="F7" i="4"/>
  <c r="F6" i="4"/>
  <c r="F5" i="4"/>
  <c r="F4" i="4"/>
  <c r="F3" i="4"/>
  <c r="E28" i="4"/>
  <c r="E27" i="4"/>
  <c r="E26" i="4"/>
  <c r="E25" i="4"/>
  <c r="E21" i="4"/>
  <c r="E19" i="4"/>
  <c r="E18" i="4"/>
  <c r="E16" i="4"/>
  <c r="E15" i="4"/>
  <c r="E14" i="4"/>
  <c r="E11" i="4"/>
  <c r="E10" i="4"/>
  <c r="E9" i="4"/>
  <c r="E8" i="4"/>
  <c r="E7" i="4"/>
  <c r="E6" i="4"/>
  <c r="E5" i="4"/>
  <c r="E4" i="4"/>
  <c r="E3" i="4"/>
  <c r="D28" i="4"/>
  <c r="D27" i="4"/>
  <c r="D26" i="4"/>
  <c r="D25" i="4"/>
  <c r="D21" i="4"/>
  <c r="D19" i="4"/>
  <c r="D18" i="4"/>
  <c r="D16" i="4"/>
  <c r="D15" i="4"/>
  <c r="D14" i="4"/>
  <c r="D11" i="4"/>
  <c r="D10" i="4"/>
  <c r="D9" i="4"/>
  <c r="D8" i="4"/>
  <c r="D7" i="4"/>
  <c r="D6" i="4"/>
  <c r="D5" i="4"/>
  <c r="D4" i="4"/>
  <c r="D3" i="4"/>
  <c r="H45" i="2"/>
  <c r="H44" i="2"/>
  <c r="H39" i="2"/>
  <c r="H38" i="2"/>
  <c r="H35" i="2"/>
  <c r="H34" i="2"/>
  <c r="H31" i="2"/>
  <c r="H30" i="2"/>
  <c r="H29" i="2"/>
  <c r="H28" i="2"/>
  <c r="H27" i="2"/>
  <c r="H26" i="2"/>
  <c r="H25" i="2"/>
  <c r="H24" i="2"/>
  <c r="H23" i="2"/>
  <c r="H22" i="2"/>
  <c r="H21" i="2"/>
  <c r="H20" i="2"/>
  <c r="H18" i="2"/>
  <c r="H15" i="2"/>
  <c r="H14" i="2"/>
  <c r="H13" i="2"/>
  <c r="H12" i="2"/>
  <c r="H11" i="2"/>
  <c r="H10" i="2"/>
  <c r="H9" i="2"/>
  <c r="H8" i="2"/>
  <c r="H7" i="2"/>
  <c r="H6" i="2"/>
  <c r="H3" i="2"/>
  <c r="G45" i="2"/>
  <c r="G44" i="2"/>
  <c r="G39" i="2"/>
  <c r="G38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5" i="2"/>
  <c r="G14" i="2"/>
  <c r="G13" i="2"/>
  <c r="G12" i="2"/>
  <c r="G11" i="2"/>
  <c r="G10" i="2"/>
  <c r="G9" i="2"/>
  <c r="G8" i="2"/>
  <c r="G7" i="2"/>
  <c r="G6" i="2"/>
  <c r="G3" i="2"/>
  <c r="F45" i="2"/>
  <c r="F44" i="2"/>
  <c r="F39" i="2"/>
  <c r="F38" i="2"/>
  <c r="F35" i="2"/>
  <c r="F34" i="2"/>
  <c r="F31" i="2"/>
  <c r="F30" i="2"/>
  <c r="F29" i="2"/>
  <c r="F28" i="2"/>
  <c r="F27" i="2"/>
  <c r="F26" i="2"/>
  <c r="F25" i="2"/>
  <c r="F24" i="2"/>
  <c r="F23" i="2"/>
  <c r="F22" i="2"/>
  <c r="F21" i="2"/>
  <c r="F20" i="2"/>
  <c r="F18" i="2"/>
  <c r="F15" i="2"/>
  <c r="F14" i="2"/>
  <c r="F13" i="2"/>
  <c r="F12" i="2"/>
  <c r="F11" i="2"/>
  <c r="F10" i="2"/>
  <c r="F9" i="2"/>
  <c r="F8" i="2"/>
  <c r="F7" i="2"/>
  <c r="F6" i="2"/>
  <c r="F3" i="2"/>
  <c r="E45" i="2"/>
  <c r="E44" i="2"/>
  <c r="E39" i="2"/>
  <c r="E38" i="2"/>
  <c r="E35" i="2"/>
  <c r="E34" i="2"/>
  <c r="E31" i="2"/>
  <c r="E30" i="2"/>
  <c r="E29" i="2"/>
  <c r="E28" i="2"/>
  <c r="E27" i="2"/>
  <c r="E26" i="2"/>
  <c r="E25" i="2"/>
  <c r="E24" i="2"/>
  <c r="E23" i="2"/>
  <c r="E22" i="2"/>
  <c r="E21" i="2"/>
  <c r="E20" i="2"/>
  <c r="E18" i="2"/>
  <c r="E15" i="2"/>
  <c r="E14" i="2"/>
  <c r="E13" i="2"/>
  <c r="E12" i="2"/>
  <c r="E11" i="2"/>
  <c r="E10" i="2"/>
  <c r="E9" i="2"/>
  <c r="E8" i="2"/>
  <c r="E7" i="2"/>
  <c r="E6" i="2"/>
  <c r="E3" i="2"/>
  <c r="D45" i="2"/>
  <c r="D44" i="2"/>
  <c r="D39" i="2"/>
  <c r="D38" i="2"/>
  <c r="D35" i="2"/>
  <c r="D34" i="2"/>
  <c r="D31" i="2"/>
  <c r="D30" i="2"/>
  <c r="D29" i="2"/>
  <c r="D28" i="2"/>
  <c r="D27" i="2"/>
  <c r="D26" i="2"/>
  <c r="D25" i="2"/>
  <c r="D24" i="2"/>
  <c r="D23" i="2"/>
  <c r="D22" i="2"/>
  <c r="D21" i="2"/>
  <c r="D20" i="2"/>
  <c r="D18" i="2"/>
  <c r="D15" i="2"/>
  <c r="D14" i="2"/>
  <c r="D13" i="2"/>
  <c r="D12" i="2"/>
  <c r="D11" i="2"/>
  <c r="D10" i="2"/>
  <c r="D9" i="2"/>
  <c r="D8" i="2"/>
  <c r="D7" i="2"/>
  <c r="D6" i="2"/>
  <c r="D3" i="2"/>
  <c r="H53" i="3"/>
  <c r="H50" i="3"/>
  <c r="H49" i="3"/>
  <c r="H48" i="3"/>
  <c r="H46" i="3"/>
  <c r="H40" i="3"/>
  <c r="H39" i="3"/>
  <c r="H35" i="3"/>
  <c r="H34" i="3"/>
  <c r="H33" i="3"/>
  <c r="H32" i="3"/>
  <c r="H29" i="3"/>
  <c r="H26" i="3"/>
  <c r="H25" i="3"/>
  <c r="H22" i="3"/>
  <c r="H21" i="3"/>
  <c r="H20" i="3"/>
  <c r="H15" i="3"/>
  <c r="H14" i="3"/>
  <c r="H12" i="3"/>
  <c r="H11" i="3"/>
  <c r="H10" i="3"/>
  <c r="H9" i="3"/>
  <c r="H8" i="3"/>
  <c r="H7" i="3"/>
  <c r="H4" i="3"/>
  <c r="H3" i="3"/>
  <c r="G53" i="3"/>
  <c r="G50" i="3"/>
  <c r="G49" i="3"/>
  <c r="G48" i="3"/>
  <c r="G46" i="3"/>
  <c r="G40" i="3"/>
  <c r="G39" i="3"/>
  <c r="G35" i="3"/>
  <c r="G34" i="3"/>
  <c r="G33" i="3"/>
  <c r="G32" i="3"/>
  <c r="G29" i="3"/>
  <c r="G26" i="3"/>
  <c r="G25" i="3"/>
  <c r="G22" i="3"/>
  <c r="G21" i="3"/>
  <c r="G20" i="3"/>
  <c r="G15" i="3"/>
  <c r="G14" i="3"/>
  <c r="G12" i="3"/>
  <c r="G11" i="3"/>
  <c r="G10" i="3"/>
  <c r="G9" i="3"/>
  <c r="G8" i="3"/>
  <c r="G7" i="3"/>
  <c r="G4" i="3"/>
  <c r="G3" i="3"/>
  <c r="F53" i="3"/>
  <c r="F50" i="3"/>
  <c r="F49" i="3"/>
  <c r="F48" i="3"/>
  <c r="F46" i="3"/>
  <c r="F40" i="3"/>
  <c r="F39" i="3"/>
  <c r="F35" i="3"/>
  <c r="F34" i="3"/>
  <c r="F33" i="3"/>
  <c r="F32" i="3"/>
  <c r="F29" i="3"/>
  <c r="F26" i="3"/>
  <c r="F25" i="3"/>
  <c r="F22" i="3"/>
  <c r="F21" i="3"/>
  <c r="F20" i="3"/>
  <c r="F15" i="3"/>
  <c r="F14" i="3"/>
  <c r="F12" i="3"/>
  <c r="F11" i="3"/>
  <c r="F10" i="3"/>
  <c r="F9" i="3"/>
  <c r="F8" i="3"/>
  <c r="F7" i="3"/>
  <c r="F4" i="3"/>
  <c r="F3" i="3"/>
  <c r="E53" i="3"/>
  <c r="E50" i="3"/>
  <c r="E49" i="3"/>
  <c r="E48" i="3"/>
  <c r="E46" i="3"/>
  <c r="E40" i="3"/>
  <c r="E39" i="3"/>
  <c r="E35" i="3"/>
  <c r="E34" i="3"/>
  <c r="E33" i="3"/>
  <c r="E32" i="3"/>
  <c r="E29" i="3"/>
  <c r="E26" i="3"/>
  <c r="E25" i="3"/>
  <c r="E22" i="3"/>
  <c r="E21" i="3"/>
  <c r="E20" i="3"/>
  <c r="E15" i="3"/>
  <c r="E14" i="3"/>
  <c r="E12" i="3"/>
  <c r="E11" i="3"/>
  <c r="E10" i="3"/>
  <c r="E9" i="3"/>
  <c r="E8" i="3"/>
  <c r="E7" i="3"/>
  <c r="E4" i="3"/>
  <c r="E3" i="3"/>
  <c r="D53" i="3"/>
  <c r="D50" i="3"/>
  <c r="D49" i="3"/>
  <c r="D48" i="3"/>
  <c r="D46" i="3"/>
  <c r="D40" i="3"/>
  <c r="D39" i="3"/>
  <c r="D35" i="3"/>
  <c r="D34" i="3"/>
  <c r="D33" i="3"/>
  <c r="D32" i="3"/>
  <c r="D29" i="3"/>
  <c r="D26" i="3"/>
  <c r="D25" i="3"/>
  <c r="D22" i="3"/>
  <c r="D21" i="3"/>
  <c r="D20" i="3"/>
  <c r="D15" i="3"/>
  <c r="D14" i="3"/>
  <c r="D12" i="3"/>
  <c r="D11" i="3"/>
  <c r="D10" i="3"/>
  <c r="D9" i="3"/>
  <c r="D8" i="3"/>
  <c r="D7" i="3"/>
  <c r="D4" i="3"/>
  <c r="D3" i="3"/>
  <c r="F4" i="5"/>
  <c r="E4" i="5"/>
  <c r="G4" i="5" s="1"/>
  <c r="D4" i="5"/>
  <c r="C4" i="5"/>
  <c r="B4" i="5"/>
  <c r="F3" i="5"/>
  <c r="E3" i="5"/>
  <c r="D3" i="5"/>
  <c r="C3" i="5"/>
  <c r="B3" i="5"/>
  <c r="AI28" i="4"/>
  <c r="AN28" i="4" s="1"/>
  <c r="AH28" i="4"/>
  <c r="AG28" i="4"/>
  <c r="AF28" i="4"/>
  <c r="AE28" i="4"/>
  <c r="Z28" i="4"/>
  <c r="Y28" i="4"/>
  <c r="X28" i="4"/>
  <c r="W28" i="4"/>
  <c r="V28" i="4"/>
  <c r="Q28" i="4"/>
  <c r="P28" i="4"/>
  <c r="O28" i="4"/>
  <c r="N28" i="4"/>
  <c r="M28" i="4"/>
  <c r="AI27" i="4"/>
  <c r="AH27" i="4"/>
  <c r="AG27" i="4"/>
  <c r="AF27" i="4"/>
  <c r="AE27" i="4"/>
  <c r="Z27" i="4"/>
  <c r="Y27" i="4"/>
  <c r="X27" i="4"/>
  <c r="W27" i="4"/>
  <c r="V27" i="4"/>
  <c r="Q27" i="4"/>
  <c r="P27" i="4"/>
  <c r="O27" i="4"/>
  <c r="N27" i="4"/>
  <c r="M27" i="4"/>
  <c r="AI26" i="4"/>
  <c r="AN26" i="4" s="1"/>
  <c r="AH26" i="4"/>
  <c r="AG26" i="4"/>
  <c r="AF26" i="4"/>
  <c r="AE26" i="4"/>
  <c r="Z26" i="4"/>
  <c r="Y26" i="4"/>
  <c r="X26" i="4"/>
  <c r="W26" i="4"/>
  <c r="V26" i="4"/>
  <c r="Q26" i="4"/>
  <c r="P26" i="4"/>
  <c r="O26" i="4"/>
  <c r="N26" i="4"/>
  <c r="M26" i="4"/>
  <c r="AI25" i="4"/>
  <c r="AH25" i="4"/>
  <c r="AG25" i="4"/>
  <c r="AF25" i="4"/>
  <c r="AE25" i="4"/>
  <c r="Z25" i="4"/>
  <c r="Y25" i="4"/>
  <c r="X25" i="4"/>
  <c r="W25" i="4"/>
  <c r="V25" i="4"/>
  <c r="Q25" i="4"/>
  <c r="P25" i="4"/>
  <c r="O25" i="4"/>
  <c r="N25" i="4"/>
  <c r="M25" i="4"/>
  <c r="AI21" i="4"/>
  <c r="AI22" i="4" s="1"/>
  <c r="AH21" i="4"/>
  <c r="AG21" i="4"/>
  <c r="AF21" i="4"/>
  <c r="AE21" i="4"/>
  <c r="Z21" i="4"/>
  <c r="Y21" i="4"/>
  <c r="X21" i="4"/>
  <c r="W21" i="4"/>
  <c r="V21" i="4"/>
  <c r="Q21" i="4"/>
  <c r="P21" i="4"/>
  <c r="O21" i="4"/>
  <c r="N21" i="4"/>
  <c r="M21" i="4"/>
  <c r="AI19" i="4"/>
  <c r="AN19" i="4" s="1"/>
  <c r="AH19" i="4"/>
  <c r="AG19" i="4"/>
  <c r="AF19" i="4"/>
  <c r="AE19" i="4"/>
  <c r="Z19" i="4"/>
  <c r="Y19" i="4"/>
  <c r="X19" i="4"/>
  <c r="W19" i="4"/>
  <c r="V19" i="4"/>
  <c r="Q19" i="4"/>
  <c r="P19" i="4"/>
  <c r="O19" i="4"/>
  <c r="N19" i="4"/>
  <c r="M19" i="4"/>
  <c r="AI18" i="4"/>
  <c r="AN18" i="4" s="1"/>
  <c r="AH18" i="4"/>
  <c r="AG18" i="4"/>
  <c r="AF18" i="4"/>
  <c r="AE18" i="4"/>
  <c r="Z18" i="4"/>
  <c r="Y18" i="4"/>
  <c r="X18" i="4"/>
  <c r="W18" i="4"/>
  <c r="V18" i="4"/>
  <c r="Q18" i="4"/>
  <c r="P18" i="4"/>
  <c r="O18" i="4"/>
  <c r="N18" i="4"/>
  <c r="M18" i="4"/>
  <c r="AI16" i="4"/>
  <c r="AH16" i="4"/>
  <c r="AG16" i="4"/>
  <c r="AF16" i="4"/>
  <c r="AE16" i="4"/>
  <c r="Z16" i="4"/>
  <c r="Y16" i="4"/>
  <c r="X16" i="4"/>
  <c r="W16" i="4"/>
  <c r="V16" i="4"/>
  <c r="Q16" i="4"/>
  <c r="P16" i="4"/>
  <c r="O16" i="4"/>
  <c r="N16" i="4"/>
  <c r="M16" i="4"/>
  <c r="AI15" i="4"/>
  <c r="AH15" i="4"/>
  <c r="AG15" i="4"/>
  <c r="AF15" i="4"/>
  <c r="AE15" i="4"/>
  <c r="Z15" i="4"/>
  <c r="Y15" i="4"/>
  <c r="X15" i="4"/>
  <c r="W15" i="4"/>
  <c r="V15" i="4"/>
  <c r="Q15" i="4"/>
  <c r="P15" i="4"/>
  <c r="O15" i="4"/>
  <c r="N15" i="4"/>
  <c r="M15" i="4"/>
  <c r="AI14" i="4"/>
  <c r="AH14" i="4"/>
  <c r="AG14" i="4"/>
  <c r="AF14" i="4"/>
  <c r="AE14" i="4"/>
  <c r="Z14" i="4"/>
  <c r="Y14" i="4"/>
  <c r="X14" i="4"/>
  <c r="W14" i="4"/>
  <c r="V14" i="4"/>
  <c r="Q14" i="4"/>
  <c r="P14" i="4"/>
  <c r="O14" i="4"/>
  <c r="N14" i="4"/>
  <c r="M14" i="4"/>
  <c r="AI11" i="4"/>
  <c r="AH11" i="4"/>
  <c r="AG11" i="4"/>
  <c r="AF11" i="4"/>
  <c r="AE11" i="4"/>
  <c r="Z11" i="4"/>
  <c r="Y11" i="4"/>
  <c r="X11" i="4"/>
  <c r="W11" i="4"/>
  <c r="V11" i="4"/>
  <c r="Q11" i="4"/>
  <c r="P11" i="4"/>
  <c r="O11" i="4"/>
  <c r="N11" i="4"/>
  <c r="M11" i="4"/>
  <c r="AI10" i="4"/>
  <c r="AN10" i="4" s="1"/>
  <c r="AH10" i="4"/>
  <c r="AG10" i="4"/>
  <c r="AF10" i="4"/>
  <c r="AE10" i="4"/>
  <c r="Z10" i="4"/>
  <c r="Y10" i="4"/>
  <c r="X10" i="4"/>
  <c r="W10" i="4"/>
  <c r="V10" i="4"/>
  <c r="Q10" i="4"/>
  <c r="P10" i="4"/>
  <c r="O10" i="4"/>
  <c r="N10" i="4"/>
  <c r="M10" i="4"/>
  <c r="AI9" i="4"/>
  <c r="AN9" i="4" s="1"/>
  <c r="AH9" i="4"/>
  <c r="AG9" i="4"/>
  <c r="AF9" i="4"/>
  <c r="AE9" i="4"/>
  <c r="Z9" i="4"/>
  <c r="Y9" i="4"/>
  <c r="X9" i="4"/>
  <c r="W9" i="4"/>
  <c r="V9" i="4"/>
  <c r="Q9" i="4"/>
  <c r="P9" i="4"/>
  <c r="O9" i="4"/>
  <c r="N9" i="4"/>
  <c r="M9" i="4"/>
  <c r="AI8" i="4"/>
  <c r="AH8" i="4"/>
  <c r="AG8" i="4"/>
  <c r="AF8" i="4"/>
  <c r="AE8" i="4"/>
  <c r="Z8" i="4"/>
  <c r="Y8" i="4"/>
  <c r="X8" i="4"/>
  <c r="W8" i="4"/>
  <c r="V8" i="4"/>
  <c r="Q8" i="4"/>
  <c r="P8" i="4"/>
  <c r="O8" i="4"/>
  <c r="N8" i="4"/>
  <c r="M8" i="4"/>
  <c r="AI7" i="4"/>
  <c r="AN7" i="4" s="1"/>
  <c r="AH7" i="4"/>
  <c r="AG7" i="4"/>
  <c r="AF7" i="4"/>
  <c r="AE7" i="4"/>
  <c r="Z7" i="4"/>
  <c r="Y7" i="4"/>
  <c r="X7" i="4"/>
  <c r="W7" i="4"/>
  <c r="V7" i="4"/>
  <c r="Q7" i="4"/>
  <c r="P7" i="4"/>
  <c r="O7" i="4"/>
  <c r="N7" i="4"/>
  <c r="M7" i="4"/>
  <c r="AI6" i="4"/>
  <c r="AH6" i="4"/>
  <c r="AG6" i="4"/>
  <c r="AF6" i="4"/>
  <c r="AE6" i="4"/>
  <c r="Z6" i="4"/>
  <c r="Y6" i="4"/>
  <c r="X6" i="4"/>
  <c r="W6" i="4"/>
  <c r="V6" i="4"/>
  <c r="Q6" i="4"/>
  <c r="P6" i="4"/>
  <c r="O6" i="4"/>
  <c r="N6" i="4"/>
  <c r="M6" i="4"/>
  <c r="AI5" i="4"/>
  <c r="AH5" i="4"/>
  <c r="AG5" i="4"/>
  <c r="AF5" i="4"/>
  <c r="AE5" i="4"/>
  <c r="Z5" i="4"/>
  <c r="Y5" i="4"/>
  <c r="X5" i="4"/>
  <c r="W5" i="4"/>
  <c r="V5" i="4"/>
  <c r="Q5" i="4"/>
  <c r="P5" i="4"/>
  <c r="O5" i="4"/>
  <c r="N5" i="4"/>
  <c r="M5" i="4"/>
  <c r="AI4" i="4"/>
  <c r="AN4" i="4" s="1"/>
  <c r="AH4" i="4"/>
  <c r="AG4" i="4"/>
  <c r="AF4" i="4"/>
  <c r="AE4" i="4"/>
  <c r="Z4" i="4"/>
  <c r="Y4" i="4"/>
  <c r="X4" i="4"/>
  <c r="W4" i="4"/>
  <c r="V4" i="4"/>
  <c r="Q4" i="4"/>
  <c r="P4" i="4"/>
  <c r="O4" i="4"/>
  <c r="N4" i="4"/>
  <c r="M4" i="4"/>
  <c r="AI3" i="4"/>
  <c r="AN3" i="4" s="1"/>
  <c r="AH3" i="4"/>
  <c r="AG3" i="4"/>
  <c r="AF3" i="4"/>
  <c r="AE3" i="4"/>
  <c r="Z3" i="4"/>
  <c r="Y3" i="4"/>
  <c r="X3" i="4"/>
  <c r="W3" i="4"/>
  <c r="V3" i="4"/>
  <c r="Q3" i="4"/>
  <c r="P3" i="4"/>
  <c r="O3" i="4"/>
  <c r="N3" i="4"/>
  <c r="M3" i="4"/>
  <c r="AI53" i="3"/>
  <c r="AH53" i="3"/>
  <c r="AG53" i="3"/>
  <c r="AF53" i="3"/>
  <c r="AE53" i="3"/>
  <c r="Z53" i="3"/>
  <c r="Y53" i="3"/>
  <c r="X53" i="3"/>
  <c r="W53" i="3"/>
  <c r="V53" i="3"/>
  <c r="Q53" i="3"/>
  <c r="P53" i="3"/>
  <c r="O53" i="3"/>
  <c r="N53" i="3"/>
  <c r="M53" i="3"/>
  <c r="AI50" i="3"/>
  <c r="AN50" i="3" s="1"/>
  <c r="AH50" i="3"/>
  <c r="AG50" i="3"/>
  <c r="AF50" i="3"/>
  <c r="AE50" i="3"/>
  <c r="Z50" i="3"/>
  <c r="Y50" i="3"/>
  <c r="X50" i="3"/>
  <c r="W50" i="3"/>
  <c r="V50" i="3"/>
  <c r="Q50" i="3"/>
  <c r="P50" i="3"/>
  <c r="O50" i="3"/>
  <c r="N50" i="3"/>
  <c r="M50" i="3"/>
  <c r="AI49" i="3"/>
  <c r="AH49" i="3"/>
  <c r="AG49" i="3"/>
  <c r="AF49" i="3"/>
  <c r="AE49" i="3"/>
  <c r="Z49" i="3"/>
  <c r="Y49" i="3"/>
  <c r="X49" i="3"/>
  <c r="W49" i="3"/>
  <c r="V49" i="3"/>
  <c r="Q49" i="3"/>
  <c r="P49" i="3"/>
  <c r="O49" i="3"/>
  <c r="N49" i="3"/>
  <c r="M49" i="3"/>
  <c r="AI48" i="3"/>
  <c r="AN48" i="3" s="1"/>
  <c r="AH48" i="3"/>
  <c r="AG48" i="3"/>
  <c r="AF48" i="3"/>
  <c r="AE48" i="3"/>
  <c r="Z48" i="3"/>
  <c r="Y48" i="3"/>
  <c r="X48" i="3"/>
  <c r="W48" i="3"/>
  <c r="V48" i="3"/>
  <c r="Q48" i="3"/>
  <c r="P48" i="3"/>
  <c r="O48" i="3"/>
  <c r="N48" i="3"/>
  <c r="M48" i="3"/>
  <c r="AI46" i="3"/>
  <c r="AH46" i="3"/>
  <c r="AG46" i="3"/>
  <c r="AF46" i="3"/>
  <c r="AE46" i="3"/>
  <c r="Z46" i="3"/>
  <c r="Y46" i="3"/>
  <c r="X46" i="3"/>
  <c r="W46" i="3"/>
  <c r="V46" i="3"/>
  <c r="Q46" i="3"/>
  <c r="P46" i="3"/>
  <c r="O46" i="3"/>
  <c r="N46" i="3"/>
  <c r="M46" i="3"/>
  <c r="AI40" i="3"/>
  <c r="AH40" i="3"/>
  <c r="AG40" i="3"/>
  <c r="AF40" i="3"/>
  <c r="AE40" i="3"/>
  <c r="Z40" i="3"/>
  <c r="Y40" i="3"/>
  <c r="X40" i="3"/>
  <c r="W40" i="3"/>
  <c r="V40" i="3"/>
  <c r="Q40" i="3"/>
  <c r="P40" i="3"/>
  <c r="O40" i="3"/>
  <c r="N40" i="3"/>
  <c r="M40" i="3"/>
  <c r="AI39" i="3"/>
  <c r="AH39" i="3"/>
  <c r="AG39" i="3"/>
  <c r="AF39" i="3"/>
  <c r="AE39" i="3"/>
  <c r="Z39" i="3"/>
  <c r="Y39" i="3"/>
  <c r="X39" i="3"/>
  <c r="W39" i="3"/>
  <c r="V39" i="3"/>
  <c r="Q39" i="3"/>
  <c r="P39" i="3"/>
  <c r="O39" i="3"/>
  <c r="N39" i="3"/>
  <c r="M39" i="3"/>
  <c r="AI35" i="3"/>
  <c r="AH35" i="3"/>
  <c r="AG35" i="3"/>
  <c r="AF35" i="3"/>
  <c r="AE35" i="3"/>
  <c r="Z35" i="3"/>
  <c r="Y35" i="3"/>
  <c r="X35" i="3"/>
  <c r="W35" i="3"/>
  <c r="V35" i="3"/>
  <c r="Q35" i="3"/>
  <c r="P35" i="3"/>
  <c r="O35" i="3"/>
  <c r="N35" i="3"/>
  <c r="M35" i="3"/>
  <c r="AI34" i="3"/>
  <c r="AH34" i="3"/>
  <c r="AG34" i="3"/>
  <c r="AF34" i="3"/>
  <c r="AE34" i="3"/>
  <c r="Z34" i="3"/>
  <c r="Y34" i="3"/>
  <c r="X34" i="3"/>
  <c r="W34" i="3"/>
  <c r="V34" i="3"/>
  <c r="Q34" i="3"/>
  <c r="P34" i="3"/>
  <c r="O34" i="3"/>
  <c r="N34" i="3"/>
  <c r="M34" i="3"/>
  <c r="AI33" i="3"/>
  <c r="AH33" i="3"/>
  <c r="AG33" i="3"/>
  <c r="AF33" i="3"/>
  <c r="AE33" i="3"/>
  <c r="Z33" i="3"/>
  <c r="Y33" i="3"/>
  <c r="X33" i="3"/>
  <c r="W33" i="3"/>
  <c r="V33" i="3"/>
  <c r="Q33" i="3"/>
  <c r="P33" i="3"/>
  <c r="O33" i="3"/>
  <c r="N33" i="3"/>
  <c r="M33" i="3"/>
  <c r="AI32" i="3"/>
  <c r="AH32" i="3"/>
  <c r="AG32" i="3"/>
  <c r="AF32" i="3"/>
  <c r="AE32" i="3"/>
  <c r="Z32" i="3"/>
  <c r="Y32" i="3"/>
  <c r="X32" i="3"/>
  <c r="W32" i="3"/>
  <c r="V32" i="3"/>
  <c r="Q32" i="3"/>
  <c r="P32" i="3"/>
  <c r="O32" i="3"/>
  <c r="N32" i="3"/>
  <c r="M32" i="3"/>
  <c r="AI29" i="3"/>
  <c r="AH29" i="3"/>
  <c r="AG29" i="3"/>
  <c r="AF29" i="3"/>
  <c r="AE29" i="3"/>
  <c r="Z29" i="3"/>
  <c r="Y29" i="3"/>
  <c r="X29" i="3"/>
  <c r="W29" i="3"/>
  <c r="V29" i="3"/>
  <c r="Q29" i="3"/>
  <c r="P29" i="3"/>
  <c r="O29" i="3"/>
  <c r="N29" i="3"/>
  <c r="M29" i="3"/>
  <c r="AI26" i="3"/>
  <c r="AH26" i="3"/>
  <c r="AG26" i="3"/>
  <c r="AF26" i="3"/>
  <c r="AE26" i="3"/>
  <c r="Z26" i="3"/>
  <c r="Y26" i="3"/>
  <c r="X26" i="3"/>
  <c r="W26" i="3"/>
  <c r="V26" i="3"/>
  <c r="Q26" i="3"/>
  <c r="P26" i="3"/>
  <c r="O26" i="3"/>
  <c r="N26" i="3"/>
  <c r="M26" i="3"/>
  <c r="AI25" i="3"/>
  <c r="AN25" i="3" s="1"/>
  <c r="AH25" i="3"/>
  <c r="AG25" i="3"/>
  <c r="AF25" i="3"/>
  <c r="AE25" i="3"/>
  <c r="Z25" i="3"/>
  <c r="Y25" i="3"/>
  <c r="X25" i="3"/>
  <c r="W25" i="3"/>
  <c r="V25" i="3"/>
  <c r="Q25" i="3"/>
  <c r="P25" i="3"/>
  <c r="O25" i="3"/>
  <c r="N25" i="3"/>
  <c r="M25" i="3"/>
  <c r="AI22" i="3"/>
  <c r="AH22" i="3"/>
  <c r="AG22" i="3"/>
  <c r="AF22" i="3"/>
  <c r="AE22" i="3"/>
  <c r="Z22" i="3"/>
  <c r="Y22" i="3"/>
  <c r="X22" i="3"/>
  <c r="W22" i="3"/>
  <c r="V22" i="3"/>
  <c r="Q22" i="3"/>
  <c r="P22" i="3"/>
  <c r="O22" i="3"/>
  <c r="N22" i="3"/>
  <c r="M22" i="3"/>
  <c r="AI21" i="3"/>
  <c r="AH21" i="3"/>
  <c r="AG21" i="3"/>
  <c r="AF21" i="3"/>
  <c r="AE21" i="3"/>
  <c r="Z21" i="3"/>
  <c r="Y21" i="3"/>
  <c r="X21" i="3"/>
  <c r="W21" i="3"/>
  <c r="V21" i="3"/>
  <c r="Q21" i="3"/>
  <c r="P21" i="3"/>
  <c r="O21" i="3"/>
  <c r="N21" i="3"/>
  <c r="M21" i="3"/>
  <c r="AI20" i="3"/>
  <c r="AN20" i="3" s="1"/>
  <c r="AH20" i="3"/>
  <c r="AG20" i="3"/>
  <c r="AF20" i="3"/>
  <c r="AE20" i="3"/>
  <c r="Z20" i="3"/>
  <c r="Y20" i="3"/>
  <c r="X20" i="3"/>
  <c r="W20" i="3"/>
  <c r="V20" i="3"/>
  <c r="Q20" i="3"/>
  <c r="P20" i="3"/>
  <c r="O20" i="3"/>
  <c r="N20" i="3"/>
  <c r="M20" i="3"/>
  <c r="AI15" i="3"/>
  <c r="AH15" i="3"/>
  <c r="AG15" i="3"/>
  <c r="AF15" i="3"/>
  <c r="AE15" i="3"/>
  <c r="Z15" i="3"/>
  <c r="Y15" i="3"/>
  <c r="X15" i="3"/>
  <c r="W15" i="3"/>
  <c r="V15" i="3"/>
  <c r="Q15" i="3"/>
  <c r="P15" i="3"/>
  <c r="O15" i="3"/>
  <c r="N15" i="3"/>
  <c r="M15" i="3"/>
  <c r="AI14" i="3"/>
  <c r="AN14" i="3" s="1"/>
  <c r="AH14" i="3"/>
  <c r="AG14" i="3"/>
  <c r="AF14" i="3"/>
  <c r="AE14" i="3"/>
  <c r="Z14" i="3"/>
  <c r="Y14" i="3"/>
  <c r="X14" i="3"/>
  <c r="W14" i="3"/>
  <c r="V14" i="3"/>
  <c r="Q14" i="3"/>
  <c r="P14" i="3"/>
  <c r="O14" i="3"/>
  <c r="N14" i="3"/>
  <c r="M14" i="3"/>
  <c r="AI12" i="3"/>
  <c r="AH12" i="3"/>
  <c r="AG12" i="3"/>
  <c r="AF12" i="3"/>
  <c r="AE12" i="3"/>
  <c r="Z12" i="3"/>
  <c r="Y12" i="3"/>
  <c r="X12" i="3"/>
  <c r="W12" i="3"/>
  <c r="V12" i="3"/>
  <c r="Q12" i="3"/>
  <c r="P12" i="3"/>
  <c r="O12" i="3"/>
  <c r="N12" i="3"/>
  <c r="M12" i="3"/>
  <c r="AI11" i="3"/>
  <c r="AN11" i="3" s="1"/>
  <c r="AH11" i="3"/>
  <c r="AG11" i="3"/>
  <c r="AF11" i="3"/>
  <c r="AE11" i="3"/>
  <c r="Z11" i="3"/>
  <c r="Y11" i="3"/>
  <c r="X11" i="3"/>
  <c r="W11" i="3"/>
  <c r="V11" i="3"/>
  <c r="Q11" i="3"/>
  <c r="P11" i="3"/>
  <c r="O11" i="3"/>
  <c r="N11" i="3"/>
  <c r="M11" i="3"/>
  <c r="AI10" i="3"/>
  <c r="AH10" i="3"/>
  <c r="AG10" i="3"/>
  <c r="AF10" i="3"/>
  <c r="AE10" i="3"/>
  <c r="Z10" i="3"/>
  <c r="Y10" i="3"/>
  <c r="X10" i="3"/>
  <c r="W10" i="3"/>
  <c r="V10" i="3"/>
  <c r="Q10" i="3"/>
  <c r="P10" i="3"/>
  <c r="O10" i="3"/>
  <c r="N10" i="3"/>
  <c r="M10" i="3"/>
  <c r="AI9" i="3"/>
  <c r="AH9" i="3"/>
  <c r="AG9" i="3"/>
  <c r="AF9" i="3"/>
  <c r="AE9" i="3"/>
  <c r="Z9" i="3"/>
  <c r="Y9" i="3"/>
  <c r="X9" i="3"/>
  <c r="W9" i="3"/>
  <c r="V9" i="3"/>
  <c r="Q9" i="3"/>
  <c r="P9" i="3"/>
  <c r="O9" i="3"/>
  <c r="N9" i="3"/>
  <c r="M9" i="3"/>
  <c r="AI8" i="3"/>
  <c r="AH8" i="3"/>
  <c r="AG8" i="3"/>
  <c r="AF8" i="3"/>
  <c r="AE8" i="3"/>
  <c r="Z8" i="3"/>
  <c r="Y8" i="3"/>
  <c r="X8" i="3"/>
  <c r="W8" i="3"/>
  <c r="V8" i="3"/>
  <c r="Q8" i="3"/>
  <c r="P8" i="3"/>
  <c r="O8" i="3"/>
  <c r="N8" i="3"/>
  <c r="M8" i="3"/>
  <c r="AI7" i="3"/>
  <c r="AH7" i="3"/>
  <c r="AG7" i="3"/>
  <c r="AF7" i="3"/>
  <c r="AE7" i="3"/>
  <c r="Z7" i="3"/>
  <c r="Y7" i="3"/>
  <c r="X7" i="3"/>
  <c r="W7" i="3"/>
  <c r="V7" i="3"/>
  <c r="Q7" i="3"/>
  <c r="P7" i="3"/>
  <c r="O7" i="3"/>
  <c r="N7" i="3"/>
  <c r="M7" i="3"/>
  <c r="AI4" i="3"/>
  <c r="AH4" i="3"/>
  <c r="AG4" i="3"/>
  <c r="AF4" i="3"/>
  <c r="AF5" i="3" s="1"/>
  <c r="AE4" i="3"/>
  <c r="Z4" i="3"/>
  <c r="Y4" i="3"/>
  <c r="X4" i="3"/>
  <c r="W4" i="3"/>
  <c r="V4" i="3"/>
  <c r="Q4" i="3"/>
  <c r="P4" i="3"/>
  <c r="O4" i="3"/>
  <c r="N4" i="3"/>
  <c r="M4" i="3"/>
  <c r="AI3" i="3"/>
  <c r="AN3" i="3" s="1"/>
  <c r="AH3" i="3"/>
  <c r="AG3" i="3"/>
  <c r="AF3" i="3"/>
  <c r="AE3" i="3"/>
  <c r="Z3" i="3"/>
  <c r="Y3" i="3"/>
  <c r="X3" i="3"/>
  <c r="W3" i="3"/>
  <c r="V3" i="3"/>
  <c r="Q3" i="3"/>
  <c r="P3" i="3"/>
  <c r="O3" i="3"/>
  <c r="N3" i="3"/>
  <c r="M3" i="3"/>
  <c r="AI45" i="2"/>
  <c r="AN45" i="2" s="1"/>
  <c r="AH45" i="2"/>
  <c r="AG45" i="2"/>
  <c r="AF45" i="2"/>
  <c r="AE45" i="2"/>
  <c r="Z45" i="2"/>
  <c r="Y45" i="2"/>
  <c r="X45" i="2"/>
  <c r="W45" i="2"/>
  <c r="V45" i="2"/>
  <c r="Q45" i="2"/>
  <c r="P45" i="2"/>
  <c r="O45" i="2"/>
  <c r="N45" i="2"/>
  <c r="M45" i="2"/>
  <c r="AI44" i="2"/>
  <c r="AN44" i="2" s="1"/>
  <c r="AH44" i="2"/>
  <c r="AG44" i="2"/>
  <c r="AF44" i="2"/>
  <c r="AE44" i="2"/>
  <c r="Z44" i="2"/>
  <c r="Y44" i="2"/>
  <c r="X44" i="2"/>
  <c r="W44" i="2"/>
  <c r="V44" i="2"/>
  <c r="Q44" i="2"/>
  <c r="P44" i="2"/>
  <c r="O44" i="2"/>
  <c r="N44" i="2"/>
  <c r="M44" i="2"/>
  <c r="AI39" i="2"/>
  <c r="AH39" i="2"/>
  <c r="AG39" i="2"/>
  <c r="AF39" i="2"/>
  <c r="AE39" i="2"/>
  <c r="Z39" i="2"/>
  <c r="Y39" i="2"/>
  <c r="X39" i="2"/>
  <c r="W39" i="2"/>
  <c r="V39" i="2"/>
  <c r="Q39" i="2"/>
  <c r="P39" i="2"/>
  <c r="O39" i="2"/>
  <c r="N39" i="2"/>
  <c r="M39" i="2"/>
  <c r="AI38" i="2"/>
  <c r="AH38" i="2"/>
  <c r="AG38" i="2"/>
  <c r="AF38" i="2"/>
  <c r="AE38" i="2"/>
  <c r="Z38" i="2"/>
  <c r="Y38" i="2"/>
  <c r="X38" i="2"/>
  <c r="W38" i="2"/>
  <c r="V38" i="2"/>
  <c r="Q38" i="2"/>
  <c r="P38" i="2"/>
  <c r="O38" i="2"/>
  <c r="N38" i="2"/>
  <c r="M38" i="2"/>
  <c r="AI35" i="2"/>
  <c r="AH35" i="2"/>
  <c r="AG35" i="2"/>
  <c r="AF35" i="2"/>
  <c r="AE35" i="2"/>
  <c r="Z35" i="2"/>
  <c r="Y35" i="2"/>
  <c r="X35" i="2"/>
  <c r="W35" i="2"/>
  <c r="V35" i="2"/>
  <c r="Q35" i="2"/>
  <c r="P35" i="2"/>
  <c r="O35" i="2"/>
  <c r="N35" i="2"/>
  <c r="M35" i="2"/>
  <c r="AI34" i="2"/>
  <c r="AH34" i="2"/>
  <c r="AG34" i="2"/>
  <c r="AF34" i="2"/>
  <c r="AE34" i="2"/>
  <c r="Z34" i="2"/>
  <c r="Y34" i="2"/>
  <c r="X34" i="2"/>
  <c r="W34" i="2"/>
  <c r="V34" i="2"/>
  <c r="Q34" i="2"/>
  <c r="P34" i="2"/>
  <c r="O34" i="2"/>
  <c r="N34" i="2"/>
  <c r="M34" i="2"/>
  <c r="AI31" i="2"/>
  <c r="AN31" i="2" s="1"/>
  <c r="AH31" i="2"/>
  <c r="AG31" i="2"/>
  <c r="AF31" i="2"/>
  <c r="AE31" i="2"/>
  <c r="Z31" i="2"/>
  <c r="Y31" i="2"/>
  <c r="X31" i="2"/>
  <c r="W31" i="2"/>
  <c r="V31" i="2"/>
  <c r="Q31" i="2"/>
  <c r="P31" i="2"/>
  <c r="O31" i="2"/>
  <c r="N31" i="2"/>
  <c r="M31" i="2"/>
  <c r="AI30" i="2"/>
  <c r="AN30" i="2" s="1"/>
  <c r="AH30" i="2"/>
  <c r="AG30" i="2"/>
  <c r="AF30" i="2"/>
  <c r="AE30" i="2"/>
  <c r="Z30" i="2"/>
  <c r="Y30" i="2"/>
  <c r="X30" i="2"/>
  <c r="W30" i="2"/>
  <c r="V30" i="2"/>
  <c r="Q30" i="2"/>
  <c r="P30" i="2"/>
  <c r="O30" i="2"/>
  <c r="N30" i="2"/>
  <c r="M30" i="2"/>
  <c r="AI29" i="2"/>
  <c r="AH29" i="2"/>
  <c r="AG29" i="2"/>
  <c r="AF29" i="2"/>
  <c r="AE29" i="2"/>
  <c r="Z29" i="2"/>
  <c r="Y29" i="2"/>
  <c r="X29" i="2"/>
  <c r="W29" i="2"/>
  <c r="V29" i="2"/>
  <c r="Q29" i="2"/>
  <c r="P29" i="2"/>
  <c r="O29" i="2"/>
  <c r="N29" i="2"/>
  <c r="M29" i="2"/>
  <c r="AI28" i="2"/>
  <c r="AH28" i="2"/>
  <c r="AG28" i="2"/>
  <c r="AF28" i="2"/>
  <c r="AE28" i="2"/>
  <c r="Z28" i="2"/>
  <c r="Y28" i="2"/>
  <c r="X28" i="2"/>
  <c r="W28" i="2"/>
  <c r="V28" i="2"/>
  <c r="Q28" i="2"/>
  <c r="P28" i="2"/>
  <c r="O28" i="2"/>
  <c r="N28" i="2"/>
  <c r="M28" i="2"/>
  <c r="AI27" i="2"/>
  <c r="AN27" i="2" s="1"/>
  <c r="AH27" i="2"/>
  <c r="AG27" i="2"/>
  <c r="AF27" i="2"/>
  <c r="AE27" i="2"/>
  <c r="Z27" i="2"/>
  <c r="Y27" i="2"/>
  <c r="X27" i="2"/>
  <c r="W27" i="2"/>
  <c r="V27" i="2"/>
  <c r="Q27" i="2"/>
  <c r="P27" i="2"/>
  <c r="O27" i="2"/>
  <c r="N27" i="2"/>
  <c r="M27" i="2"/>
  <c r="AI26" i="2"/>
  <c r="AH26" i="2"/>
  <c r="AG26" i="2"/>
  <c r="AF26" i="2"/>
  <c r="AE26" i="2"/>
  <c r="Z26" i="2"/>
  <c r="Y26" i="2"/>
  <c r="X26" i="2"/>
  <c r="W26" i="2"/>
  <c r="V26" i="2"/>
  <c r="Q26" i="2"/>
  <c r="P26" i="2"/>
  <c r="O26" i="2"/>
  <c r="N26" i="2"/>
  <c r="M26" i="2"/>
  <c r="AI25" i="2"/>
  <c r="AH25" i="2"/>
  <c r="AG25" i="2"/>
  <c r="AF25" i="2"/>
  <c r="AE25" i="2"/>
  <c r="Z25" i="2"/>
  <c r="Y25" i="2"/>
  <c r="X25" i="2"/>
  <c r="W25" i="2"/>
  <c r="V25" i="2"/>
  <c r="Q25" i="2"/>
  <c r="P25" i="2"/>
  <c r="O25" i="2"/>
  <c r="N25" i="2"/>
  <c r="M25" i="2"/>
  <c r="AI24" i="2"/>
  <c r="AH24" i="2"/>
  <c r="AG24" i="2"/>
  <c r="AF24" i="2"/>
  <c r="AE24" i="2"/>
  <c r="Z24" i="2"/>
  <c r="Y24" i="2"/>
  <c r="X24" i="2"/>
  <c r="W24" i="2"/>
  <c r="V24" i="2"/>
  <c r="Q24" i="2"/>
  <c r="P24" i="2"/>
  <c r="O24" i="2"/>
  <c r="N24" i="2"/>
  <c r="M24" i="2"/>
  <c r="AI23" i="2"/>
  <c r="AN23" i="2" s="1"/>
  <c r="AH23" i="2"/>
  <c r="AG23" i="2"/>
  <c r="AF23" i="2"/>
  <c r="AE23" i="2"/>
  <c r="Z23" i="2"/>
  <c r="Y23" i="2"/>
  <c r="X23" i="2"/>
  <c r="W23" i="2"/>
  <c r="V23" i="2"/>
  <c r="Q23" i="2"/>
  <c r="P23" i="2"/>
  <c r="O23" i="2"/>
  <c r="N23" i="2"/>
  <c r="M23" i="2"/>
  <c r="AI22" i="2"/>
  <c r="AN22" i="2" s="1"/>
  <c r="AH22" i="2"/>
  <c r="AG22" i="2"/>
  <c r="AF22" i="2"/>
  <c r="AE22" i="2"/>
  <c r="Z22" i="2"/>
  <c r="Y22" i="2"/>
  <c r="X22" i="2"/>
  <c r="W22" i="2"/>
  <c r="V22" i="2"/>
  <c r="Q22" i="2"/>
  <c r="P22" i="2"/>
  <c r="O22" i="2"/>
  <c r="N22" i="2"/>
  <c r="M22" i="2"/>
  <c r="AI21" i="2"/>
  <c r="AN21" i="2" s="1"/>
  <c r="AH21" i="2"/>
  <c r="AG21" i="2"/>
  <c r="AF21" i="2"/>
  <c r="AE21" i="2"/>
  <c r="Z21" i="2"/>
  <c r="Y21" i="2"/>
  <c r="X21" i="2"/>
  <c r="W21" i="2"/>
  <c r="V21" i="2"/>
  <c r="Q21" i="2"/>
  <c r="P21" i="2"/>
  <c r="O21" i="2"/>
  <c r="N21" i="2"/>
  <c r="M21" i="2"/>
  <c r="AI20" i="2"/>
  <c r="AH20" i="2"/>
  <c r="AG20" i="2"/>
  <c r="AF20" i="2"/>
  <c r="AE20" i="2"/>
  <c r="Z20" i="2"/>
  <c r="Y20" i="2"/>
  <c r="X20" i="2"/>
  <c r="W20" i="2"/>
  <c r="V20" i="2"/>
  <c r="Q20" i="2"/>
  <c r="P20" i="2"/>
  <c r="O20" i="2"/>
  <c r="N20" i="2"/>
  <c r="M20" i="2"/>
  <c r="AI18" i="2"/>
  <c r="AH18" i="2"/>
  <c r="AG18" i="2"/>
  <c r="AF18" i="2"/>
  <c r="AE18" i="2"/>
  <c r="Z18" i="2"/>
  <c r="Y18" i="2"/>
  <c r="X18" i="2"/>
  <c r="W18" i="2"/>
  <c r="V18" i="2"/>
  <c r="Q18" i="2"/>
  <c r="P18" i="2"/>
  <c r="O18" i="2"/>
  <c r="N18" i="2"/>
  <c r="M18" i="2"/>
  <c r="AI15" i="2"/>
  <c r="AH15" i="2"/>
  <c r="AG15" i="2"/>
  <c r="AF15" i="2"/>
  <c r="AE15" i="2"/>
  <c r="Z15" i="2"/>
  <c r="Y15" i="2"/>
  <c r="X15" i="2"/>
  <c r="W15" i="2"/>
  <c r="V15" i="2"/>
  <c r="Q15" i="2"/>
  <c r="P15" i="2"/>
  <c r="O15" i="2"/>
  <c r="N15" i="2"/>
  <c r="M15" i="2"/>
  <c r="AI14" i="2"/>
  <c r="AH14" i="2"/>
  <c r="AG14" i="2"/>
  <c r="AF14" i="2"/>
  <c r="AE14" i="2"/>
  <c r="Z14" i="2"/>
  <c r="Y14" i="2"/>
  <c r="X14" i="2"/>
  <c r="W14" i="2"/>
  <c r="V14" i="2"/>
  <c r="Q14" i="2"/>
  <c r="P14" i="2"/>
  <c r="O14" i="2"/>
  <c r="N14" i="2"/>
  <c r="M14" i="2"/>
  <c r="AI13" i="2"/>
  <c r="AH13" i="2"/>
  <c r="AG13" i="2"/>
  <c r="AF13" i="2"/>
  <c r="AE13" i="2"/>
  <c r="Z13" i="2"/>
  <c r="Y13" i="2"/>
  <c r="X13" i="2"/>
  <c r="W13" i="2"/>
  <c r="V13" i="2"/>
  <c r="Q13" i="2"/>
  <c r="P13" i="2"/>
  <c r="O13" i="2"/>
  <c r="N13" i="2"/>
  <c r="M13" i="2"/>
  <c r="AI12" i="2"/>
  <c r="AH12" i="2"/>
  <c r="AG12" i="2"/>
  <c r="AF12" i="2"/>
  <c r="AE12" i="2"/>
  <c r="Z12" i="2"/>
  <c r="Y12" i="2"/>
  <c r="X12" i="2"/>
  <c r="W12" i="2"/>
  <c r="V12" i="2"/>
  <c r="Q12" i="2"/>
  <c r="P12" i="2"/>
  <c r="O12" i="2"/>
  <c r="N12" i="2"/>
  <c r="M12" i="2"/>
  <c r="AI11" i="2"/>
  <c r="AH11" i="2"/>
  <c r="AG11" i="2"/>
  <c r="AF11" i="2"/>
  <c r="AE11" i="2"/>
  <c r="Z11" i="2"/>
  <c r="Y11" i="2"/>
  <c r="X11" i="2"/>
  <c r="W11" i="2"/>
  <c r="V11" i="2"/>
  <c r="Q11" i="2"/>
  <c r="P11" i="2"/>
  <c r="O11" i="2"/>
  <c r="N11" i="2"/>
  <c r="M11" i="2"/>
  <c r="AI10" i="2"/>
  <c r="AH10" i="2"/>
  <c r="AG10" i="2"/>
  <c r="AF10" i="2"/>
  <c r="AE10" i="2"/>
  <c r="Z10" i="2"/>
  <c r="Y10" i="2"/>
  <c r="X10" i="2"/>
  <c r="W10" i="2"/>
  <c r="V10" i="2"/>
  <c r="Q10" i="2"/>
  <c r="P10" i="2"/>
  <c r="O10" i="2"/>
  <c r="N10" i="2"/>
  <c r="M10" i="2"/>
  <c r="AI9" i="2"/>
  <c r="AN9" i="2" s="1"/>
  <c r="AH9" i="2"/>
  <c r="AG9" i="2"/>
  <c r="AF9" i="2"/>
  <c r="AE9" i="2"/>
  <c r="Z9" i="2"/>
  <c r="Y9" i="2"/>
  <c r="X9" i="2"/>
  <c r="W9" i="2"/>
  <c r="V9" i="2"/>
  <c r="Q9" i="2"/>
  <c r="P9" i="2"/>
  <c r="O9" i="2"/>
  <c r="N9" i="2"/>
  <c r="M9" i="2"/>
  <c r="AI8" i="2"/>
  <c r="AH8" i="2"/>
  <c r="AG8" i="2"/>
  <c r="AF8" i="2"/>
  <c r="AE8" i="2"/>
  <c r="Z8" i="2"/>
  <c r="Y8" i="2"/>
  <c r="X8" i="2"/>
  <c r="W8" i="2"/>
  <c r="V8" i="2"/>
  <c r="Q8" i="2"/>
  <c r="P8" i="2"/>
  <c r="O8" i="2"/>
  <c r="N8" i="2"/>
  <c r="M8" i="2"/>
  <c r="AI7" i="2"/>
  <c r="AH7" i="2"/>
  <c r="AG7" i="2"/>
  <c r="AF7" i="2"/>
  <c r="AE7" i="2"/>
  <c r="Z7" i="2"/>
  <c r="Y7" i="2"/>
  <c r="X7" i="2"/>
  <c r="W7" i="2"/>
  <c r="V7" i="2"/>
  <c r="Q7" i="2"/>
  <c r="P7" i="2"/>
  <c r="O7" i="2"/>
  <c r="N7" i="2"/>
  <c r="M7" i="2"/>
  <c r="AI6" i="2"/>
  <c r="AN6" i="2" s="1"/>
  <c r="AH6" i="2"/>
  <c r="AG6" i="2"/>
  <c r="AF6" i="2"/>
  <c r="AE6" i="2"/>
  <c r="Z6" i="2"/>
  <c r="Y6" i="2"/>
  <c r="X6" i="2"/>
  <c r="W6" i="2"/>
  <c r="V6" i="2"/>
  <c r="Q6" i="2"/>
  <c r="P6" i="2"/>
  <c r="O6" i="2"/>
  <c r="N6" i="2"/>
  <c r="M6" i="2"/>
  <c r="AI3" i="2"/>
  <c r="AH3" i="2"/>
  <c r="AG3" i="2"/>
  <c r="AF3" i="2"/>
  <c r="AE3" i="2"/>
  <c r="Z3" i="2"/>
  <c r="Y3" i="2"/>
  <c r="X3" i="2"/>
  <c r="W3" i="2"/>
  <c r="V3" i="2"/>
  <c r="Q3" i="2"/>
  <c r="P3" i="2"/>
  <c r="O3" i="2"/>
  <c r="N3" i="2"/>
  <c r="M3" i="2"/>
  <c r="AN27" i="4"/>
  <c r="AL17" i="4"/>
  <c r="U17" i="4"/>
  <c r="AN5" i="4"/>
  <c r="AN53" i="3"/>
  <c r="AL52" i="3"/>
  <c r="AD52" i="3"/>
  <c r="U52" i="3"/>
  <c r="L52" i="3"/>
  <c r="AL38" i="3"/>
  <c r="AD38" i="3"/>
  <c r="U38" i="3"/>
  <c r="L38" i="3"/>
  <c r="AL28" i="3"/>
  <c r="AL24" i="3"/>
  <c r="AL19" i="3"/>
  <c r="AL6" i="3"/>
  <c r="AN34" i="2"/>
  <c r="AN35" i="2"/>
  <c r="AA18" i="2"/>
  <c r="X41" i="3" l="1"/>
  <c r="AJ64" i="3"/>
  <c r="X36" i="3"/>
  <c r="AF51" i="3"/>
  <c r="AL48" i="3"/>
  <c r="AJ49" i="3"/>
  <c r="AC53" i="3"/>
  <c r="AJ67" i="3"/>
  <c r="AJ15" i="2"/>
  <c r="AN25" i="2"/>
  <c r="AK42" i="2"/>
  <c r="AN38" i="2"/>
  <c r="H6" i="5"/>
  <c r="H5" i="5"/>
  <c r="G3" i="5"/>
  <c r="H4" i="5"/>
  <c r="AN49" i="3"/>
  <c r="AA56" i="3"/>
  <c r="AB72" i="3"/>
  <c r="AK56" i="3"/>
  <c r="AD53" i="3"/>
  <c r="AK62" i="3"/>
  <c r="AJ59" i="3"/>
  <c r="AA64" i="3"/>
  <c r="AK30" i="4"/>
  <c r="AJ30" i="4"/>
  <c r="AM30" i="4" s="1"/>
  <c r="AB30" i="4"/>
  <c r="T30" i="4"/>
  <c r="S30" i="4"/>
  <c r="AA30" i="4"/>
  <c r="AB29" i="4"/>
  <c r="AN29" i="4"/>
  <c r="L29" i="4"/>
  <c r="I30" i="4"/>
  <c r="K30" i="4"/>
  <c r="L30" i="4" s="1"/>
  <c r="J30" i="4"/>
  <c r="AC20" i="4"/>
  <c r="AJ29" i="4"/>
  <c r="AM29" i="4" s="1"/>
  <c r="I20" i="4"/>
  <c r="T29" i="4"/>
  <c r="AN11" i="4"/>
  <c r="AK20" i="4"/>
  <c r="AL20" i="4" s="1"/>
  <c r="U20" i="4"/>
  <c r="AD29" i="4"/>
  <c r="R20" i="4"/>
  <c r="AD20" i="4"/>
  <c r="I29" i="4"/>
  <c r="AK29" i="4"/>
  <c r="AC29" i="4"/>
  <c r="U29" i="4"/>
  <c r="AA29" i="4"/>
  <c r="S29" i="4"/>
  <c r="K29" i="4"/>
  <c r="R29" i="4"/>
  <c r="J29" i="4"/>
  <c r="AL29" i="4"/>
  <c r="AH22" i="4"/>
  <c r="W22" i="4"/>
  <c r="AJ20" i="4"/>
  <c r="AB20" i="4"/>
  <c r="T20" i="4"/>
  <c r="L20" i="4"/>
  <c r="AA20" i="4"/>
  <c r="S20" i="4"/>
  <c r="K20" i="4"/>
  <c r="J20" i="4"/>
  <c r="AE22" i="4"/>
  <c r="AK18" i="4"/>
  <c r="AJ19" i="4"/>
  <c r="AB27" i="4"/>
  <c r="AN25" i="4"/>
  <c r="AN14" i="4"/>
  <c r="AA27" i="4"/>
  <c r="AC6" i="4"/>
  <c r="AJ11" i="4"/>
  <c r="AM11" i="4" s="1"/>
  <c r="AB4" i="4"/>
  <c r="AA14" i="4"/>
  <c r="AJ21" i="4"/>
  <c r="AB64" i="3"/>
  <c r="AM64" i="3" s="1"/>
  <c r="AN60" i="3"/>
  <c r="AB56" i="3"/>
  <c r="AN55" i="3"/>
  <c r="AA73" i="3"/>
  <c r="AC69" i="3"/>
  <c r="AJ68" i="3"/>
  <c r="AB61" i="3"/>
  <c r="AK59" i="3"/>
  <c r="AL59" i="3" s="1"/>
  <c r="AN8" i="4"/>
  <c r="AK40" i="2"/>
  <c r="AJ71" i="3"/>
  <c r="AK69" i="3"/>
  <c r="AA61" i="3"/>
  <c r="AN59" i="3"/>
  <c r="AB58" i="3"/>
  <c r="AK57" i="3"/>
  <c r="AL57" i="3" s="1"/>
  <c r="AN7" i="3"/>
  <c r="X37" i="3"/>
  <c r="AK3" i="4"/>
  <c r="AB16" i="4"/>
  <c r="AN71" i="3"/>
  <c r="AB70" i="3"/>
  <c r="AB69" i="3"/>
  <c r="AC64" i="3"/>
  <c r="AD64" i="3" s="1"/>
  <c r="AN63" i="3"/>
  <c r="AN6" i="4"/>
  <c r="AA7" i="4"/>
  <c r="AN16" i="4"/>
  <c r="X22" i="4"/>
  <c r="AA19" i="4"/>
  <c r="AN21" i="4"/>
  <c r="AJ43" i="2"/>
  <c r="AC40" i="2"/>
  <c r="AA69" i="3"/>
  <c r="AK64" i="3"/>
  <c r="AC25" i="4"/>
  <c r="AD25" i="4" s="1"/>
  <c r="AN65" i="3"/>
  <c r="AK4" i="4"/>
  <c r="AJ14" i="4"/>
  <c r="AK15" i="4"/>
  <c r="AK27" i="4"/>
  <c r="AJ28" i="4"/>
  <c r="AK67" i="3"/>
  <c r="AL67" i="3" s="1"/>
  <c r="AJ58" i="3"/>
  <c r="AM58" i="3" s="1"/>
  <c r="AA55" i="3"/>
  <c r="AJ72" i="3"/>
  <c r="AB45" i="2"/>
  <c r="AA63" i="3"/>
  <c r="AA60" i="3"/>
  <c r="AA59" i="3"/>
  <c r="AK73" i="3"/>
  <c r="AL73" i="3" s="1"/>
  <c r="AB73" i="3"/>
  <c r="AN72" i="3"/>
  <c r="AB20" i="2"/>
  <c r="AJ3" i="4"/>
  <c r="Y22" i="4"/>
  <c r="AK25" i="4"/>
  <c r="AK26" i="4"/>
  <c r="AJ66" i="3"/>
  <c r="AM66" i="3" s="1"/>
  <c r="AJ62" i="3"/>
  <c r="AA58" i="3"/>
  <c r="AC57" i="3"/>
  <c r="AD57" i="3" s="1"/>
  <c r="AD56" i="3"/>
  <c r="AC15" i="4"/>
  <c r="AB67" i="3"/>
  <c r="AD65" i="3"/>
  <c r="AJ61" i="3"/>
  <c r="AC59" i="3"/>
  <c r="AD59" i="3" s="1"/>
  <c r="AL56" i="3"/>
  <c r="AJ55" i="3"/>
  <c r="AJ73" i="3"/>
  <c r="AJ10" i="4"/>
  <c r="AC7" i="4"/>
  <c r="AD7" i="4" s="1"/>
  <c r="AK8" i="4"/>
  <c r="AL8" i="4" s="1"/>
  <c r="AC65" i="3"/>
  <c r="AJ63" i="3"/>
  <c r="AL62" i="3"/>
  <c r="AC61" i="3"/>
  <c r="AD61" i="3" s="1"/>
  <c r="AB59" i="3"/>
  <c r="AM59" i="3" s="1"/>
  <c r="AD58" i="3"/>
  <c r="AC56" i="3"/>
  <c r="AB54" i="3"/>
  <c r="AC72" i="3"/>
  <c r="AD72" i="3" s="1"/>
  <c r="AC27" i="2"/>
  <c r="AD27" i="2" s="1"/>
  <c r="AK7" i="4"/>
  <c r="AB10" i="4"/>
  <c r="AK19" i="4"/>
  <c r="AK9" i="4"/>
  <c r="AL9" i="4" s="1"/>
  <c r="AC28" i="4"/>
  <c r="AD28" i="4" s="1"/>
  <c r="AJ70" i="3"/>
  <c r="AB68" i="3"/>
  <c r="AA24" i="2"/>
  <c r="AB11" i="4"/>
  <c r="AN15" i="4"/>
  <c r="AB26" i="4"/>
  <c r="AN43" i="2"/>
  <c r="AA71" i="3"/>
  <c r="AA4" i="4"/>
  <c r="AB25" i="2"/>
  <c r="AK28" i="2"/>
  <c r="AL28" i="2" s="1"/>
  <c r="AJ30" i="2"/>
  <c r="AA31" i="2"/>
  <c r="AJ7" i="4"/>
  <c r="AC8" i="4"/>
  <c r="AD8" i="4" s="1"/>
  <c r="AK16" i="4"/>
  <c r="AL16" i="4" s="1"/>
  <c r="AG22" i="4"/>
  <c r="AB19" i="4"/>
  <c r="AN41" i="2"/>
  <c r="AJ69" i="3"/>
  <c r="AM69" i="3" s="1"/>
  <c r="AD69" i="3"/>
  <c r="AN62" i="3"/>
  <c r="AK61" i="3"/>
  <c r="AL61" i="3" s="1"/>
  <c r="AJ56" i="3"/>
  <c r="AM56" i="3" s="1"/>
  <c r="AC73" i="3"/>
  <c r="AC9" i="4"/>
  <c r="AC21" i="4"/>
  <c r="AA66" i="3"/>
  <c r="AK65" i="3"/>
  <c r="AB62" i="3"/>
  <c r="AJ54" i="3"/>
  <c r="AN73" i="3"/>
  <c r="AD73" i="3"/>
  <c r="R69" i="3"/>
  <c r="T66" i="3"/>
  <c r="U66" i="3" s="1"/>
  <c r="R70" i="3"/>
  <c r="R60" i="3"/>
  <c r="S59" i="3"/>
  <c r="S73" i="3"/>
  <c r="U73" i="3"/>
  <c r="S56" i="3"/>
  <c r="U55" i="3"/>
  <c r="R73" i="3"/>
  <c r="R71" i="3"/>
  <c r="T69" i="3"/>
  <c r="R58" i="3"/>
  <c r="R57" i="3"/>
  <c r="U68" i="3"/>
  <c r="T73" i="3"/>
  <c r="R65" i="3"/>
  <c r="R64" i="3"/>
  <c r="R61" i="3"/>
  <c r="T56" i="3"/>
  <c r="U56" i="3" s="1"/>
  <c r="R55" i="3"/>
  <c r="U69" i="3"/>
  <c r="S58" i="3"/>
  <c r="U57" i="3"/>
  <c r="T72" i="3"/>
  <c r="U72" i="3" s="1"/>
  <c r="S55" i="3"/>
  <c r="U71" i="3"/>
  <c r="S69" i="3"/>
  <c r="T64" i="3"/>
  <c r="U64" i="3" s="1"/>
  <c r="T62" i="3"/>
  <c r="U62" i="3" s="1"/>
  <c r="U58" i="3"/>
  <c r="S71" i="3"/>
  <c r="U67" i="3"/>
  <c r="R63" i="3"/>
  <c r="T61" i="3"/>
  <c r="U61" i="3" s="1"/>
  <c r="T67" i="3"/>
  <c r="R66" i="3"/>
  <c r="S63" i="3"/>
  <c r="S61" i="3"/>
  <c r="T58" i="3"/>
  <c r="R56" i="3"/>
  <c r="R68" i="3"/>
  <c r="S66" i="3"/>
  <c r="U65" i="3"/>
  <c r="U60" i="3"/>
  <c r="T54" i="3"/>
  <c r="U54" i="3" s="1"/>
  <c r="J55" i="3"/>
  <c r="I71" i="3"/>
  <c r="J16" i="4"/>
  <c r="I58" i="3"/>
  <c r="J68" i="3"/>
  <c r="K66" i="3"/>
  <c r="I55" i="3"/>
  <c r="J66" i="3"/>
  <c r="I72" i="3"/>
  <c r="J70" i="3"/>
  <c r="I62" i="3"/>
  <c r="K58" i="3"/>
  <c r="L69" i="3"/>
  <c r="I66" i="3"/>
  <c r="L65" i="3"/>
  <c r="J58" i="3"/>
  <c r="I68" i="3"/>
  <c r="K63" i="3"/>
  <c r="L63" i="3" s="1"/>
  <c r="I61" i="3"/>
  <c r="I54" i="3"/>
  <c r="I65" i="3"/>
  <c r="I73" i="3"/>
  <c r="K71" i="3"/>
  <c r="L71" i="3" s="1"/>
  <c r="J64" i="3"/>
  <c r="K61" i="3"/>
  <c r="L61" i="3" s="1"/>
  <c r="I60" i="3"/>
  <c r="I57" i="3"/>
  <c r="L66" i="3"/>
  <c r="I63" i="3"/>
  <c r="J61" i="3"/>
  <c r="K73" i="3"/>
  <c r="L73" i="3" s="1"/>
  <c r="J71" i="3"/>
  <c r="L68" i="3"/>
  <c r="J63" i="3"/>
  <c r="K60" i="3"/>
  <c r="L60" i="3" s="1"/>
  <c r="L58" i="3"/>
  <c r="K55" i="3"/>
  <c r="L55" i="3" s="1"/>
  <c r="J73" i="3"/>
  <c r="J60" i="3"/>
  <c r="K59" i="3"/>
  <c r="L59" i="3" s="1"/>
  <c r="J56" i="3"/>
  <c r="AA72" i="3"/>
  <c r="S72" i="3"/>
  <c r="K72" i="3"/>
  <c r="L72" i="3" s="1"/>
  <c r="R72" i="3"/>
  <c r="J72" i="3"/>
  <c r="AK72" i="3"/>
  <c r="AL72" i="3" s="1"/>
  <c r="AL64" i="3"/>
  <c r="AM67" i="3"/>
  <c r="I69" i="3"/>
  <c r="AA67" i="3"/>
  <c r="S67" i="3"/>
  <c r="K67" i="3"/>
  <c r="L67" i="3" s="1"/>
  <c r="AA70" i="3"/>
  <c r="S70" i="3"/>
  <c r="K70" i="3"/>
  <c r="L70" i="3" s="1"/>
  <c r="AK68" i="3"/>
  <c r="AL68" i="3" s="1"/>
  <c r="AC68" i="3"/>
  <c r="AD68" i="3" s="1"/>
  <c r="R67" i="3"/>
  <c r="J67" i="3"/>
  <c r="AJ65" i="3"/>
  <c r="AB65" i="3"/>
  <c r="T65" i="3"/>
  <c r="I64" i="3"/>
  <c r="AA54" i="3"/>
  <c r="S54" i="3"/>
  <c r="K54" i="3"/>
  <c r="L54" i="3" s="1"/>
  <c r="K69" i="3"/>
  <c r="AC67" i="3"/>
  <c r="AD67" i="3" s="1"/>
  <c r="AK70" i="3"/>
  <c r="AL70" i="3" s="1"/>
  <c r="AC70" i="3"/>
  <c r="AD70" i="3" s="1"/>
  <c r="U70" i="3"/>
  <c r="J69" i="3"/>
  <c r="T70" i="3"/>
  <c r="AA65" i="3"/>
  <c r="S65" i="3"/>
  <c r="K65" i="3"/>
  <c r="AN64" i="3"/>
  <c r="AK63" i="3"/>
  <c r="AL63" i="3" s="1"/>
  <c r="AC63" i="3"/>
  <c r="AD63" i="3" s="1"/>
  <c r="U63" i="3"/>
  <c r="R62" i="3"/>
  <c r="J62" i="3"/>
  <c r="AJ60" i="3"/>
  <c r="AB60" i="3"/>
  <c r="T60" i="3"/>
  <c r="I59" i="3"/>
  <c r="AL58" i="3"/>
  <c r="AA57" i="3"/>
  <c r="S57" i="3"/>
  <c r="K57" i="3"/>
  <c r="AK55" i="3"/>
  <c r="AL55" i="3" s="1"/>
  <c r="AC55" i="3"/>
  <c r="AD55" i="3" s="1"/>
  <c r="R54" i="3"/>
  <c r="J54" i="3"/>
  <c r="AA62" i="3"/>
  <c r="S62" i="3"/>
  <c r="K62" i="3"/>
  <c r="L62" i="3" s="1"/>
  <c r="AK60" i="3"/>
  <c r="AL60" i="3" s="1"/>
  <c r="AC60" i="3"/>
  <c r="AD60" i="3" s="1"/>
  <c r="R59" i="3"/>
  <c r="J59" i="3"/>
  <c r="AJ57" i="3"/>
  <c r="AB57" i="3"/>
  <c r="T57" i="3"/>
  <c r="L57" i="3"/>
  <c r="I70" i="3"/>
  <c r="AL69" i="3"/>
  <c r="AA68" i="3"/>
  <c r="S68" i="3"/>
  <c r="K68" i="3"/>
  <c r="AK66" i="3"/>
  <c r="AC66" i="3"/>
  <c r="J65" i="3"/>
  <c r="AB63" i="3"/>
  <c r="AM63" i="3" s="1"/>
  <c r="T63" i="3"/>
  <c r="S60" i="3"/>
  <c r="AK58" i="3"/>
  <c r="AC58" i="3"/>
  <c r="J57" i="3"/>
  <c r="AB55" i="3"/>
  <c r="T55" i="3"/>
  <c r="I56" i="3"/>
  <c r="AK71" i="3"/>
  <c r="AL71" i="3" s="1"/>
  <c r="AC71" i="3"/>
  <c r="AD71" i="3" s="1"/>
  <c r="T68" i="3"/>
  <c r="I67" i="3"/>
  <c r="AL66" i="3"/>
  <c r="AD66" i="3"/>
  <c r="AB71" i="3"/>
  <c r="AM71" i="3" s="1"/>
  <c r="T71" i="3"/>
  <c r="AB66" i="3"/>
  <c r="AL65" i="3"/>
  <c r="S64" i="3"/>
  <c r="K64" i="3"/>
  <c r="L64" i="3" s="1"/>
  <c r="AC62" i="3"/>
  <c r="AD62" i="3" s="1"/>
  <c r="T59" i="3"/>
  <c r="U59" i="3" s="1"/>
  <c r="K56" i="3"/>
  <c r="L56" i="3" s="1"/>
  <c r="AK54" i="3"/>
  <c r="AL54" i="3" s="1"/>
  <c r="AC54" i="3"/>
  <c r="AD54" i="3" s="1"/>
  <c r="Y5" i="3"/>
  <c r="AF41" i="3"/>
  <c r="AC11" i="3"/>
  <c r="AF37" i="3"/>
  <c r="AB35" i="3"/>
  <c r="AN47" i="3"/>
  <c r="AF36" i="3"/>
  <c r="AC34" i="3"/>
  <c r="AD34" i="3" s="1"/>
  <c r="X51" i="3"/>
  <c r="AB53" i="3"/>
  <c r="AG74" i="3"/>
  <c r="AG23" i="3"/>
  <c r="X27" i="3"/>
  <c r="AG36" i="3"/>
  <c r="W23" i="3"/>
  <c r="AA34" i="3"/>
  <c r="AI51" i="3"/>
  <c r="W5" i="3"/>
  <c r="AI5" i="3"/>
  <c r="X18" i="3"/>
  <c r="AN15" i="3"/>
  <c r="Y36" i="3"/>
  <c r="AE41" i="3"/>
  <c r="AG41" i="3"/>
  <c r="AF74" i="3"/>
  <c r="X5" i="3"/>
  <c r="AF18" i="3"/>
  <c r="AC21" i="3"/>
  <c r="AD21" i="3" s="1"/>
  <c r="V36" i="3"/>
  <c r="AJ35" i="3"/>
  <c r="AK49" i="3"/>
  <c r="AL49" i="3" s="1"/>
  <c r="AI74" i="3"/>
  <c r="AA7" i="3"/>
  <c r="AN8" i="3"/>
  <c r="X23" i="3"/>
  <c r="V37" i="3"/>
  <c r="U26" i="4"/>
  <c r="AJ47" i="3"/>
  <c r="T47" i="3"/>
  <c r="AB47" i="3"/>
  <c r="I47" i="3"/>
  <c r="AK47" i="3"/>
  <c r="AL47" i="3" s="1"/>
  <c r="AC47" i="3"/>
  <c r="AD47" i="3" s="1"/>
  <c r="U47" i="3"/>
  <c r="AA47" i="3"/>
  <c r="S47" i="3"/>
  <c r="K47" i="3"/>
  <c r="L47" i="3" s="1"/>
  <c r="R47" i="3"/>
  <c r="J47" i="3"/>
  <c r="Y27" i="3"/>
  <c r="W36" i="3"/>
  <c r="AI36" i="3"/>
  <c r="Y41" i="3"/>
  <c r="AG37" i="3"/>
  <c r="AK33" i="3"/>
  <c r="AL33" i="3" s="1"/>
  <c r="AA4" i="3"/>
  <c r="AA15" i="3"/>
  <c r="AN33" i="3"/>
  <c r="Z41" i="3"/>
  <c r="AG18" i="3"/>
  <c r="AG5" i="3"/>
  <c r="AK4" i="3"/>
  <c r="AL4" i="3" s="1"/>
  <c r="AJ11" i="3"/>
  <c r="AG16" i="3"/>
  <c r="AD11" i="3"/>
  <c r="Y18" i="3"/>
  <c r="Y23" i="3"/>
  <c r="AK22" i="3"/>
  <c r="AL22" i="3" s="1"/>
  <c r="AG27" i="3"/>
  <c r="AK29" i="3"/>
  <c r="AG51" i="3"/>
  <c r="AN29" i="3"/>
  <c r="Y37" i="3"/>
  <c r="W51" i="3"/>
  <c r="AB25" i="3"/>
  <c r="AC40" i="3"/>
  <c r="AD40" i="3" s="1"/>
  <c r="AN12" i="3"/>
  <c r="AK7" i="3"/>
  <c r="AL7" i="3" s="1"/>
  <c r="AB10" i="3"/>
  <c r="AB3" i="3"/>
  <c r="AN10" i="3"/>
  <c r="AB14" i="3"/>
  <c r="W27" i="3"/>
  <c r="AC32" i="3"/>
  <c r="AD32" i="3" s="1"/>
  <c r="W41" i="3"/>
  <c r="Y51" i="3"/>
  <c r="D36" i="3"/>
  <c r="AD42" i="2"/>
  <c r="AB42" i="2"/>
  <c r="AJ41" i="2"/>
  <c r="AA43" i="2"/>
  <c r="AJ42" i="2"/>
  <c r="AC42" i="2"/>
  <c r="AK43" i="2"/>
  <c r="AL43" i="2" s="1"/>
  <c r="AA42" i="2"/>
  <c r="AD40" i="2"/>
  <c r="AA41" i="2"/>
  <c r="AA40" i="2"/>
  <c r="AN42" i="2"/>
  <c r="U42" i="2"/>
  <c r="AJ39" i="2"/>
  <c r="AL40" i="2"/>
  <c r="R41" i="2"/>
  <c r="S42" i="2"/>
  <c r="S43" i="2"/>
  <c r="S41" i="2"/>
  <c r="R40" i="2"/>
  <c r="R43" i="2"/>
  <c r="T42" i="2"/>
  <c r="K42" i="2"/>
  <c r="H41" i="3"/>
  <c r="I43" i="2"/>
  <c r="I41" i="2"/>
  <c r="L42" i="2"/>
  <c r="I42" i="2"/>
  <c r="J43" i="2"/>
  <c r="I40" i="2"/>
  <c r="U40" i="2"/>
  <c r="AC43" i="2"/>
  <c r="AD43" i="2" s="1"/>
  <c r="R42" i="2"/>
  <c r="J42" i="2"/>
  <c r="AJ40" i="2"/>
  <c r="AB40" i="2"/>
  <c r="T40" i="2"/>
  <c r="AB43" i="2"/>
  <c r="T43" i="2"/>
  <c r="U43" i="2" s="1"/>
  <c r="AD41" i="2"/>
  <c r="S40" i="2"/>
  <c r="K40" i="2"/>
  <c r="L40" i="2"/>
  <c r="K43" i="2"/>
  <c r="L43" i="2" s="1"/>
  <c r="AK41" i="2"/>
  <c r="AL41" i="2" s="1"/>
  <c r="AC41" i="2"/>
  <c r="J40" i="2"/>
  <c r="AB41" i="2"/>
  <c r="T41" i="2"/>
  <c r="U41" i="2" s="1"/>
  <c r="AL42" i="2"/>
  <c r="K41" i="2"/>
  <c r="L41" i="2" s="1"/>
  <c r="J41" i="2"/>
  <c r="AK39" i="2"/>
  <c r="AL39" i="2" s="1"/>
  <c r="AA44" i="2"/>
  <c r="AJ44" i="2"/>
  <c r="AB44" i="2"/>
  <c r="AN39" i="2"/>
  <c r="AK44" i="2"/>
  <c r="AL44" i="2" s="1"/>
  <c r="AJ31" i="2"/>
  <c r="AJ28" i="2"/>
  <c r="AK3" i="2"/>
  <c r="AL3" i="2" s="1"/>
  <c r="AC8" i="2"/>
  <c r="AD8" i="2" s="1"/>
  <c r="R8" i="4"/>
  <c r="AN8" i="2"/>
  <c r="AA25" i="2"/>
  <c r="AJ25" i="2"/>
  <c r="AM25" i="2" s="1"/>
  <c r="AB33" i="2"/>
  <c r="AC32" i="2"/>
  <c r="AJ33" i="2"/>
  <c r="AC6" i="2"/>
  <c r="AA11" i="2"/>
  <c r="AK11" i="2"/>
  <c r="AL11" i="2" s="1"/>
  <c r="AN14" i="2"/>
  <c r="AC15" i="2"/>
  <c r="AD15" i="2" s="1"/>
  <c r="AN20" i="2"/>
  <c r="AN28" i="2"/>
  <c r="AB34" i="2"/>
  <c r="AJ11" i="2"/>
  <c r="AD33" i="2"/>
  <c r="AB32" i="2"/>
  <c r="AL6" i="2"/>
  <c r="AA33" i="2"/>
  <c r="AJ32" i="2"/>
  <c r="AJ8" i="2"/>
  <c r="AC11" i="2"/>
  <c r="AD11" i="2" s="1"/>
  <c r="AN11" i="2"/>
  <c r="AJ12" i="2"/>
  <c r="AB22" i="2"/>
  <c r="U32" i="2"/>
  <c r="R33" i="2"/>
  <c r="U33" i="2"/>
  <c r="S33" i="2"/>
  <c r="T32" i="2"/>
  <c r="H16" i="3"/>
  <c r="L32" i="2"/>
  <c r="I33" i="2"/>
  <c r="I32" i="2"/>
  <c r="AK33" i="2"/>
  <c r="AL33" i="2" s="1"/>
  <c r="AK32" i="2"/>
  <c r="AL32" i="2" s="1"/>
  <c r="L33" i="2"/>
  <c r="AA32" i="2"/>
  <c r="S32" i="2"/>
  <c r="K32" i="2"/>
  <c r="R32" i="2"/>
  <c r="J32" i="2"/>
  <c r="AC33" i="2"/>
  <c r="K33" i="2"/>
  <c r="AD32" i="2"/>
  <c r="T33" i="2"/>
  <c r="J33" i="2"/>
  <c r="AC12" i="2"/>
  <c r="AK20" i="2"/>
  <c r="AL20" i="2" s="1"/>
  <c r="AC23" i="2"/>
  <c r="AJ23" i="2"/>
  <c r="AB31" i="2"/>
  <c r="AM31" i="2" s="1"/>
  <c r="AC44" i="2"/>
  <c r="AN12" i="2"/>
  <c r="AC13" i="2"/>
  <c r="AD13" i="2" s="1"/>
  <c r="AN15" i="2"/>
  <c r="AB24" i="2"/>
  <c r="AC35" i="2"/>
  <c r="AD35" i="2" s="1"/>
  <c r="AK15" i="2"/>
  <c r="AA21" i="2"/>
  <c r="AJ21" i="2"/>
  <c r="AC29" i="2"/>
  <c r="AD29" i="2" s="1"/>
  <c r="AK29" i="2"/>
  <c r="AL29" i="2" s="1"/>
  <c r="AK35" i="2"/>
  <c r="AL35" i="2" s="1"/>
  <c r="AJ38" i="2"/>
  <c r="AC9" i="2"/>
  <c r="AD9" i="2" s="1"/>
  <c r="AH16" i="2"/>
  <c r="AK12" i="2"/>
  <c r="AL12" i="2" s="1"/>
  <c r="AA7" i="2"/>
  <c r="AB9" i="2"/>
  <c r="AJ9" i="2"/>
  <c r="AK10" i="2"/>
  <c r="AL10" i="2" s="1"/>
  <c r="AC3" i="2"/>
  <c r="AD3" i="2" s="1"/>
  <c r="AN7" i="2"/>
  <c r="AD6" i="2"/>
  <c r="AJ7" i="2"/>
  <c r="AK8" i="2"/>
  <c r="AL8" i="2" s="1"/>
  <c r="AB10" i="2"/>
  <c r="AJ10" i="2"/>
  <c r="AA8" i="2"/>
  <c r="AI16" i="2"/>
  <c r="AN3" i="2"/>
  <c r="AN10" i="2"/>
  <c r="AN13" i="2"/>
  <c r="AC22" i="2"/>
  <c r="AD22" i="2" s="1"/>
  <c r="AN24" i="2"/>
  <c r="AN29" i="2"/>
  <c r="AA30" i="2"/>
  <c r="AJ13" i="2"/>
  <c r="AK14" i="2"/>
  <c r="AL14" i="2" s="1"/>
  <c r="AJ18" i="2"/>
  <c r="AJ24" i="2"/>
  <c r="AK27" i="2"/>
  <c r="AL27" i="2" s="1"/>
  <c r="AJ34" i="2"/>
  <c r="AA38" i="2"/>
  <c r="AH46" i="2"/>
  <c r="AJ45" i="2"/>
  <c r="AC28" i="2"/>
  <c r="AD28" i="2" s="1"/>
  <c r="AC14" i="2"/>
  <c r="AD14" i="2" s="1"/>
  <c r="AJ22" i="2"/>
  <c r="AK23" i="2"/>
  <c r="AL23" i="2" s="1"/>
  <c r="AB26" i="2"/>
  <c r="AB35" i="2"/>
  <c r="R4" i="4"/>
  <c r="Q22" i="4"/>
  <c r="T28" i="4"/>
  <c r="U28" i="4" s="1"/>
  <c r="S28" i="4"/>
  <c r="O36" i="3"/>
  <c r="P36" i="3"/>
  <c r="Q36" i="3"/>
  <c r="G36" i="3"/>
  <c r="H27" i="3"/>
  <c r="P5" i="3"/>
  <c r="P27" i="3"/>
  <c r="Q27" i="3"/>
  <c r="N41" i="3"/>
  <c r="P16" i="3"/>
  <c r="U8" i="4"/>
  <c r="P37" i="3"/>
  <c r="P41" i="3"/>
  <c r="N16" i="3"/>
  <c r="P23" i="3"/>
  <c r="R50" i="3"/>
  <c r="O27" i="3"/>
  <c r="Q37" i="3"/>
  <c r="T34" i="2"/>
  <c r="U34" i="2" s="1"/>
  <c r="S35" i="2"/>
  <c r="S4" i="3"/>
  <c r="U15" i="3"/>
  <c r="S50" i="3"/>
  <c r="T53" i="3"/>
  <c r="U53" i="3" s="1"/>
  <c r="R14" i="4"/>
  <c r="R28" i="4"/>
  <c r="U23" i="2"/>
  <c r="T11" i="3"/>
  <c r="U11" i="3" s="1"/>
  <c r="T27" i="2"/>
  <c r="T25" i="3"/>
  <c r="U25" i="3" s="1"/>
  <c r="T48" i="3"/>
  <c r="U48" i="3" s="1"/>
  <c r="S9" i="3"/>
  <c r="T9" i="2"/>
  <c r="R23" i="2"/>
  <c r="O41" i="3"/>
  <c r="R15" i="4"/>
  <c r="S16" i="4"/>
  <c r="O22" i="4"/>
  <c r="T25" i="4"/>
  <c r="U25" i="4" s="1"/>
  <c r="O23" i="3"/>
  <c r="R31" i="2"/>
  <c r="R34" i="2"/>
  <c r="O5" i="3"/>
  <c r="P18" i="3"/>
  <c r="U6" i="2"/>
  <c r="T25" i="2"/>
  <c r="U25" i="2" s="1"/>
  <c r="T21" i="2"/>
  <c r="U21" i="2" s="1"/>
  <c r="Q5" i="3"/>
  <c r="Q16" i="3"/>
  <c r="U29" i="2"/>
  <c r="I9" i="4"/>
  <c r="I31" i="2"/>
  <c r="K14" i="3"/>
  <c r="L14" i="3" s="1"/>
  <c r="K25" i="3"/>
  <c r="L25" i="3" s="1"/>
  <c r="J10" i="3"/>
  <c r="D5" i="3"/>
  <c r="D16" i="3"/>
  <c r="H5" i="3"/>
  <c r="H37" i="3"/>
  <c r="I32" i="3"/>
  <c r="G27" i="3"/>
  <c r="K6" i="4"/>
  <c r="L6" i="4" s="1"/>
  <c r="K27" i="4"/>
  <c r="L27" i="4" s="1"/>
  <c r="T29" i="2"/>
  <c r="R11" i="2"/>
  <c r="S9" i="2"/>
  <c r="S20" i="2"/>
  <c r="T28" i="2"/>
  <c r="U28" i="2" s="1"/>
  <c r="T31" i="2"/>
  <c r="U31" i="2" s="1"/>
  <c r="T23" i="2"/>
  <c r="R21" i="2"/>
  <c r="T7" i="2"/>
  <c r="U7" i="2" s="1"/>
  <c r="T15" i="2"/>
  <c r="U15" i="2" s="1"/>
  <c r="T26" i="2"/>
  <c r="R8" i="2"/>
  <c r="U18" i="2"/>
  <c r="S27" i="2"/>
  <c r="T3" i="2"/>
  <c r="U3" i="2" s="1"/>
  <c r="R13" i="2"/>
  <c r="R24" i="2"/>
  <c r="S38" i="2"/>
  <c r="N5" i="3"/>
  <c r="Q41" i="3"/>
  <c r="O74" i="3"/>
  <c r="P22" i="4"/>
  <c r="Q18" i="3"/>
  <c r="O37" i="3"/>
  <c r="S48" i="3"/>
  <c r="U49" i="3"/>
  <c r="R3" i="4"/>
  <c r="T6" i="4"/>
  <c r="U6" i="4" s="1"/>
  <c r="R11" i="4"/>
  <c r="S27" i="4"/>
  <c r="Q74" i="3"/>
  <c r="R16" i="4"/>
  <c r="T26" i="4"/>
  <c r="S22" i="2"/>
  <c r="T30" i="2"/>
  <c r="U30" i="2" s="1"/>
  <c r="S9" i="4"/>
  <c r="R25" i="4"/>
  <c r="M18" i="3"/>
  <c r="T9" i="3"/>
  <c r="U9" i="3" s="1"/>
  <c r="O51" i="3"/>
  <c r="U21" i="4"/>
  <c r="R39" i="2"/>
  <c r="S10" i="4"/>
  <c r="R19" i="4"/>
  <c r="M5" i="3"/>
  <c r="T15" i="3"/>
  <c r="R20" i="3"/>
  <c r="R6" i="4"/>
  <c r="R18" i="4"/>
  <c r="E5" i="3"/>
  <c r="H51" i="3"/>
  <c r="G41" i="3"/>
  <c r="E22" i="4"/>
  <c r="G22" i="4"/>
  <c r="I22" i="3"/>
  <c r="J14" i="3"/>
  <c r="K34" i="2"/>
  <c r="L34" i="2" s="1"/>
  <c r="E36" i="2"/>
  <c r="I25" i="4"/>
  <c r="K14" i="4"/>
  <c r="L14" i="4" s="1"/>
  <c r="J19" i="4"/>
  <c r="K25" i="2"/>
  <c r="L25" i="2" s="1"/>
  <c r="K27" i="2"/>
  <c r="L27" i="2" s="1"/>
  <c r="J3" i="4"/>
  <c r="J11" i="4"/>
  <c r="I18" i="4"/>
  <c r="J28" i="4"/>
  <c r="I5" i="4"/>
  <c r="K15" i="4"/>
  <c r="F27" i="3"/>
  <c r="J3" i="2"/>
  <c r="K11" i="2"/>
  <c r="L11" i="2" s="1"/>
  <c r="K24" i="2"/>
  <c r="L24" i="2" s="1"/>
  <c r="J26" i="2"/>
  <c r="I28" i="2"/>
  <c r="F46" i="2"/>
  <c r="K45" i="2"/>
  <c r="L45" i="2" s="1"/>
  <c r="I26" i="4"/>
  <c r="H18" i="3"/>
  <c r="E27" i="3"/>
  <c r="I11" i="4"/>
  <c r="F36" i="3"/>
  <c r="F74" i="3"/>
  <c r="F16" i="2"/>
  <c r="J14" i="2"/>
  <c r="J18" i="4"/>
  <c r="G36" i="2"/>
  <c r="I3" i="4"/>
  <c r="K5" i="4"/>
  <c r="L5" i="4" s="1"/>
  <c r="K11" i="4"/>
  <c r="L11" i="4" s="1"/>
  <c r="K21" i="4"/>
  <c r="L21" i="4" s="1"/>
  <c r="J26" i="4"/>
  <c r="K28" i="4"/>
  <c r="L28" i="4" s="1"/>
  <c r="D74" i="3"/>
  <c r="I24" i="2"/>
  <c r="K26" i="2"/>
  <c r="L26" i="2" s="1"/>
  <c r="K28" i="2"/>
  <c r="L28" i="2" s="1"/>
  <c r="K30" i="2"/>
  <c r="L30" i="2" s="1"/>
  <c r="K35" i="2"/>
  <c r="L35" i="2" s="1"/>
  <c r="I45" i="2"/>
  <c r="K7" i="2"/>
  <c r="L7" i="2" s="1"/>
  <c r="I9" i="2"/>
  <c r="J20" i="2"/>
  <c r="D37" i="3"/>
  <c r="J15" i="4"/>
  <c r="G5" i="3"/>
  <c r="G16" i="3"/>
  <c r="G37" i="3"/>
  <c r="J21" i="3"/>
  <c r="H36" i="3"/>
  <c r="K13" i="2"/>
  <c r="L13" i="2" s="1"/>
  <c r="I20" i="2"/>
  <c r="K22" i="2"/>
  <c r="L22" i="2" s="1"/>
  <c r="I34" i="2"/>
  <c r="I38" i="2"/>
  <c r="F22" i="4"/>
  <c r="J46" i="3"/>
  <c r="G23" i="3"/>
  <c r="K21" i="2"/>
  <c r="L21" i="2" s="1"/>
  <c r="K23" i="2"/>
  <c r="L23" i="2" s="1"/>
  <c r="I25" i="2"/>
  <c r="J24" i="2"/>
  <c r="K29" i="3"/>
  <c r="L29" i="3" s="1"/>
  <c r="K4" i="3"/>
  <c r="L4" i="3" s="1"/>
  <c r="H3" i="5"/>
  <c r="S3" i="4"/>
  <c r="S8" i="4"/>
  <c r="U10" i="4"/>
  <c r="T16" i="4"/>
  <c r="U16" i="4" s="1"/>
  <c r="H22" i="4"/>
  <c r="AC26" i="4"/>
  <c r="AL27" i="4"/>
  <c r="T3" i="4"/>
  <c r="U3" i="4" s="1"/>
  <c r="AB9" i="4"/>
  <c r="AC10" i="4"/>
  <c r="AD10" i="4" s="1"/>
  <c r="U11" i="4"/>
  <c r="AK14" i="4"/>
  <c r="AL14" i="4" s="1"/>
  <c r="T15" i="4"/>
  <c r="U15" i="4" s="1"/>
  <c r="S18" i="4"/>
  <c r="I21" i="4"/>
  <c r="T19" i="4"/>
  <c r="U19" i="4" s="1"/>
  <c r="V22" i="4"/>
  <c r="J25" i="4"/>
  <c r="AB28" i="4"/>
  <c r="I15" i="4"/>
  <c r="T21" i="4"/>
  <c r="K3" i="4"/>
  <c r="L3" i="4" s="1"/>
  <c r="J5" i="4"/>
  <c r="K8" i="4"/>
  <c r="L8" i="4" s="1"/>
  <c r="AJ9" i="4"/>
  <c r="M22" i="4"/>
  <c r="K25" i="4"/>
  <c r="L25" i="4" s="1"/>
  <c r="R26" i="4"/>
  <c r="T27" i="4"/>
  <c r="J8" i="4"/>
  <c r="AJ8" i="4"/>
  <c r="AA9" i="4"/>
  <c r="AC11" i="4"/>
  <c r="AD11" i="4" s="1"/>
  <c r="AK21" i="4"/>
  <c r="AL21" i="4" s="1"/>
  <c r="J21" i="4"/>
  <c r="S11" i="4"/>
  <c r="AA28" i="4"/>
  <c r="AN9" i="3"/>
  <c r="AB9" i="3"/>
  <c r="AC9" i="3"/>
  <c r="AD9" i="3" s="1"/>
  <c r="AB12" i="3"/>
  <c r="AJ3" i="3"/>
  <c r="AE5" i="3"/>
  <c r="AK3" i="3"/>
  <c r="AL3" i="3" s="1"/>
  <c r="AI23" i="3"/>
  <c r="AN21" i="3"/>
  <c r="AK34" i="3"/>
  <c r="AL34" i="3" s="1"/>
  <c r="AI41" i="3"/>
  <c r="AN40" i="3"/>
  <c r="AK46" i="3"/>
  <c r="AL46" i="3" s="1"/>
  <c r="AJ46" i="3"/>
  <c r="AJ7" i="3"/>
  <c r="AK11" i="3"/>
  <c r="AL11" i="3" s="1"/>
  <c r="K15" i="3"/>
  <c r="L15" i="3" s="1"/>
  <c r="AJ34" i="3"/>
  <c r="V18" i="3"/>
  <c r="AB8" i="3"/>
  <c r="R11" i="3"/>
  <c r="S11" i="3"/>
  <c r="AK21" i="3"/>
  <c r="AL21" i="3" s="1"/>
  <c r="AH23" i="3"/>
  <c r="AC7" i="3"/>
  <c r="AD7" i="3" s="1"/>
  <c r="AK20" i="3"/>
  <c r="AL20" i="3" s="1"/>
  <c r="K12" i="3"/>
  <c r="L12" i="3" s="1"/>
  <c r="J12" i="3"/>
  <c r="I12" i="3"/>
  <c r="AJ15" i="3"/>
  <c r="AK15" i="3"/>
  <c r="AL15" i="3" s="1"/>
  <c r="AH16" i="3"/>
  <c r="T22" i="3"/>
  <c r="U22" i="3" s="1"/>
  <c r="R22" i="3"/>
  <c r="S22" i="3"/>
  <c r="Z27" i="3"/>
  <c r="AN26" i="3"/>
  <c r="AA26" i="3"/>
  <c r="AB26" i="3"/>
  <c r="AE27" i="3"/>
  <c r="AJ26" i="3"/>
  <c r="AK26" i="3"/>
  <c r="AL26" i="3" s="1"/>
  <c r="AJ32" i="3"/>
  <c r="AE37" i="3"/>
  <c r="AK32" i="3"/>
  <c r="AL32" i="3" s="1"/>
  <c r="AC3" i="3"/>
  <c r="AD3" i="3" s="1"/>
  <c r="T8" i="3"/>
  <c r="U8" i="3" s="1"/>
  <c r="S8" i="3"/>
  <c r="S10" i="3"/>
  <c r="R10" i="3"/>
  <c r="T12" i="3"/>
  <c r="U12" i="3" s="1"/>
  <c r="S12" i="3"/>
  <c r="R12" i="3"/>
  <c r="S21" i="3"/>
  <c r="M23" i="3"/>
  <c r="R25" i="3"/>
  <c r="R7" i="3"/>
  <c r="T7" i="3"/>
  <c r="U7" i="3" s="1"/>
  <c r="S7" i="3"/>
  <c r="N18" i="3"/>
  <c r="I10" i="3"/>
  <c r="K10" i="3"/>
  <c r="L10" i="3" s="1"/>
  <c r="AK12" i="3"/>
  <c r="AL12" i="3" s="1"/>
  <c r="AJ12" i="3"/>
  <c r="AC20" i="3"/>
  <c r="AD20" i="3" s="1"/>
  <c r="AB20" i="3"/>
  <c r="Z23" i="3"/>
  <c r="AA20" i="3"/>
  <c r="AC29" i="3"/>
  <c r="AD29" i="3" s="1"/>
  <c r="AB4" i="3"/>
  <c r="AA9" i="3"/>
  <c r="AJ21" i="3"/>
  <c r="J29" i="3"/>
  <c r="AH5" i="3"/>
  <c r="T29" i="3"/>
  <c r="U29" i="3"/>
  <c r="R29" i="3"/>
  <c r="T33" i="3"/>
  <c r="U33" i="3" s="1"/>
  <c r="R33" i="3"/>
  <c r="M37" i="3"/>
  <c r="S33" i="3"/>
  <c r="U35" i="3"/>
  <c r="R35" i="3"/>
  <c r="S40" i="3"/>
  <c r="M41" i="3"/>
  <c r="T40" i="3"/>
  <c r="U40" i="3" s="1"/>
  <c r="R40" i="3"/>
  <c r="F5" i="3"/>
  <c r="AH18" i="3"/>
  <c r="AJ8" i="3"/>
  <c r="AK8" i="3"/>
  <c r="AL8" i="3" s="1"/>
  <c r="AA11" i="3"/>
  <c r="AB11" i="3"/>
  <c r="AB15" i="3"/>
  <c r="AC15" i="3"/>
  <c r="AA22" i="3"/>
  <c r="AB22" i="3"/>
  <c r="AC22" i="3"/>
  <c r="AD22" i="3" s="1"/>
  <c r="AK9" i="3"/>
  <c r="AL9" i="3" s="1"/>
  <c r="AJ9" i="3"/>
  <c r="J7" i="3"/>
  <c r="E18" i="3"/>
  <c r="I7" i="3"/>
  <c r="I9" i="3"/>
  <c r="K9" i="3"/>
  <c r="L9" i="3" s="1"/>
  <c r="J9" i="3"/>
  <c r="K11" i="3"/>
  <c r="L11" i="3" s="1"/>
  <c r="J11" i="3"/>
  <c r="I14" i="3"/>
  <c r="E16" i="3"/>
  <c r="K26" i="3"/>
  <c r="L26" i="3" s="1"/>
  <c r="I26" i="3"/>
  <c r="J34" i="3"/>
  <c r="I34" i="3"/>
  <c r="K34" i="3"/>
  <c r="L34" i="3" s="1"/>
  <c r="J39" i="3"/>
  <c r="E41" i="3"/>
  <c r="I39" i="3"/>
  <c r="I49" i="3"/>
  <c r="K49" i="3"/>
  <c r="L49" i="3" s="1"/>
  <c r="K53" i="3"/>
  <c r="L53" i="3" s="1"/>
  <c r="J53" i="3"/>
  <c r="R8" i="3"/>
  <c r="T10" i="3"/>
  <c r="U10" i="3" s="1"/>
  <c r="AI16" i="3"/>
  <c r="AN22" i="3"/>
  <c r="J25" i="3"/>
  <c r="M27" i="3"/>
  <c r="AB39" i="3"/>
  <c r="AJ39" i="3"/>
  <c r="F16" i="3"/>
  <c r="AA12" i="3"/>
  <c r="AC33" i="3"/>
  <c r="AD33" i="3" s="1"/>
  <c r="R48" i="3"/>
  <c r="E51" i="3"/>
  <c r="S3" i="3"/>
  <c r="R3" i="3"/>
  <c r="T3" i="3"/>
  <c r="U3" i="3" s="1"/>
  <c r="F18" i="3"/>
  <c r="K8" i="3"/>
  <c r="L8" i="3" s="1"/>
  <c r="J8" i="3"/>
  <c r="I8" i="3"/>
  <c r="AJ10" i="3"/>
  <c r="AK10" i="3"/>
  <c r="AL10" i="3" s="1"/>
  <c r="AB21" i="3"/>
  <c r="AA21" i="3"/>
  <c r="T26" i="3"/>
  <c r="S26" i="3"/>
  <c r="R26" i="3"/>
  <c r="V23" i="3"/>
  <c r="G18" i="3"/>
  <c r="AK14" i="3"/>
  <c r="AL14" i="3" s="1"/>
  <c r="AE16" i="3"/>
  <c r="AJ14" i="3"/>
  <c r="AJ22" i="3"/>
  <c r="R4" i="3"/>
  <c r="AA8" i="3"/>
  <c r="I15" i="3"/>
  <c r="AE18" i="3"/>
  <c r="E36" i="3"/>
  <c r="Z5" i="3"/>
  <c r="AC8" i="3"/>
  <c r="AD8" i="3" s="1"/>
  <c r="I11" i="3"/>
  <c r="R9" i="3"/>
  <c r="AC12" i="3"/>
  <c r="AD12" i="3" s="1"/>
  <c r="K7" i="3"/>
  <c r="L7" i="3" s="1"/>
  <c r="AI27" i="3"/>
  <c r="AI37" i="3"/>
  <c r="AB7" i="3"/>
  <c r="Z18" i="3"/>
  <c r="AC10" i="3"/>
  <c r="AD10" i="3" s="1"/>
  <c r="AA10" i="3"/>
  <c r="T14" i="3"/>
  <c r="U14" i="3" s="1"/>
  <c r="AK25" i="3"/>
  <c r="AL25" i="3" s="1"/>
  <c r="AJ25" i="3"/>
  <c r="AH27" i="3"/>
  <c r="T32" i="3"/>
  <c r="U32" i="3" s="1"/>
  <c r="S32" i="3"/>
  <c r="R32" i="3"/>
  <c r="AA32" i="3"/>
  <c r="Z37" i="3"/>
  <c r="AN32" i="3"/>
  <c r="J33" i="3"/>
  <c r="F37" i="3"/>
  <c r="K33" i="3"/>
  <c r="L33" i="3" s="1"/>
  <c r="AB33" i="3"/>
  <c r="AA33" i="3"/>
  <c r="AH37" i="3"/>
  <c r="AJ33" i="3"/>
  <c r="N36" i="3"/>
  <c r="T34" i="3"/>
  <c r="U34" i="3" s="1"/>
  <c r="S34" i="3"/>
  <c r="R34" i="3"/>
  <c r="Z36" i="3"/>
  <c r="AN34" i="3"/>
  <c r="AB34" i="3"/>
  <c r="AC35" i="3"/>
  <c r="AD35" i="3" s="1"/>
  <c r="AH36" i="3"/>
  <c r="S39" i="3"/>
  <c r="T39" i="3"/>
  <c r="U39" i="3" s="1"/>
  <c r="AN39" i="3"/>
  <c r="AC39" i="3"/>
  <c r="AD39" i="3" s="1"/>
  <c r="AA39" i="3"/>
  <c r="K40" i="3"/>
  <c r="L40" i="3" s="1"/>
  <c r="AB40" i="3"/>
  <c r="V41" i="3"/>
  <c r="AH41" i="3"/>
  <c r="AJ40" i="3"/>
  <c r="AK40" i="3"/>
  <c r="AL40" i="3" s="1"/>
  <c r="T46" i="3"/>
  <c r="U46" i="3" s="1"/>
  <c r="N51" i="3"/>
  <c r="AB46" i="3"/>
  <c r="AC46" i="3"/>
  <c r="AD46" i="3" s="1"/>
  <c r="Z51" i="3"/>
  <c r="AN46" i="3"/>
  <c r="I48" i="3"/>
  <c r="F51" i="3"/>
  <c r="J48" i="3"/>
  <c r="AC48" i="3"/>
  <c r="AD48" i="3"/>
  <c r="V51" i="3"/>
  <c r="AA48" i="3"/>
  <c r="AK48" i="3"/>
  <c r="AJ48" i="3"/>
  <c r="AM48" i="3" s="1"/>
  <c r="R49" i="3"/>
  <c r="AB49" i="3"/>
  <c r="AC49" i="3"/>
  <c r="AD49" i="3" s="1"/>
  <c r="K50" i="3"/>
  <c r="L50" i="3" s="1"/>
  <c r="AC50" i="3"/>
  <c r="AD50" i="3"/>
  <c r="AB50" i="3"/>
  <c r="AA50" i="3"/>
  <c r="AL50" i="3"/>
  <c r="AK50" i="3"/>
  <c r="N74" i="3"/>
  <c r="Z74" i="3"/>
  <c r="AA53" i="3"/>
  <c r="V74" i="3"/>
  <c r="K3" i="3"/>
  <c r="L3" i="3" s="1"/>
  <c r="AK13" i="2"/>
  <c r="AL13" i="2" s="1"/>
  <c r="AK6" i="2"/>
  <c r="AA10" i="2"/>
  <c r="AB8" i="2"/>
  <c r="S24" i="2"/>
  <c r="I27" i="2"/>
  <c r="R22" i="2"/>
  <c r="R20" i="2"/>
  <c r="AC7" i="2"/>
  <c r="AD7" i="2" s="1"/>
  <c r="S13" i="2"/>
  <c r="AB13" i="2"/>
  <c r="U26" i="2"/>
  <c r="AD23" i="2"/>
  <c r="AK38" i="2"/>
  <c r="AL38" i="2" s="1"/>
  <c r="U39" i="2"/>
  <c r="T11" i="2"/>
  <c r="U11" i="2" s="1"/>
  <c r="R7" i="2"/>
  <c r="AB12" i="2"/>
  <c r="S21" i="2"/>
  <c r="AC25" i="2"/>
  <c r="AD25" i="2" s="1"/>
  <c r="AA27" i="2"/>
  <c r="S31" i="2"/>
  <c r="T20" i="2"/>
  <c r="U20" i="2" s="1"/>
  <c r="R28" i="2"/>
  <c r="AA14" i="2"/>
  <c r="AB27" i="2"/>
  <c r="AK24" i="2"/>
  <c r="AL24" i="2" s="1"/>
  <c r="I23" i="2"/>
  <c r="T35" i="2"/>
  <c r="U35" i="2" s="1"/>
  <c r="AJ20" i="2"/>
  <c r="AB3" i="2"/>
  <c r="AC10" i="2"/>
  <c r="AD10" i="2" s="1"/>
  <c r="AA15" i="2"/>
  <c r="J28" i="2"/>
  <c r="AA34" i="2"/>
  <c r="H36" i="2"/>
  <c r="AC34" i="2"/>
  <c r="AA3" i="2"/>
  <c r="AL15" i="2"/>
  <c r="AC26" i="2"/>
  <c r="AD26" i="2" s="1"/>
  <c r="AC30" i="2"/>
  <c r="AD30" i="2" s="1"/>
  <c r="AK26" i="2"/>
  <c r="AL26" i="2" s="1"/>
  <c r="R38" i="2"/>
  <c r="AK45" i="2"/>
  <c r="AL45" i="2" s="1"/>
  <c r="P46" i="2"/>
  <c r="S28" i="2"/>
  <c r="G16" i="2"/>
  <c r="Q16" i="2"/>
  <c r="R6" i="2"/>
  <c r="T8" i="2"/>
  <c r="U8" i="2" s="1"/>
  <c r="J10" i="2"/>
  <c r="I10" i="2"/>
  <c r="S10" i="2"/>
  <c r="S12" i="2"/>
  <c r="J12" i="2"/>
  <c r="J13" i="2"/>
  <c r="J8" i="2"/>
  <c r="T10" i="2"/>
  <c r="U10" i="2" s="1"/>
  <c r="R14" i="2"/>
  <c r="I6" i="2"/>
  <c r="J6" i="2"/>
  <c r="K6" i="2"/>
  <c r="L6" i="2" s="1"/>
  <c r="I29" i="2"/>
  <c r="I7" i="2"/>
  <c r="AK7" i="2"/>
  <c r="AL7" i="2" s="1"/>
  <c r="U9" i="2"/>
  <c r="AB11" i="2"/>
  <c r="O16" i="2"/>
  <c r="AB14" i="2"/>
  <c r="S18" i="2"/>
  <c r="AC18" i="2"/>
  <c r="AD18" i="2" s="1"/>
  <c r="AB38" i="2"/>
  <c r="W16" i="2"/>
  <c r="Z16" i="2"/>
  <c r="E16" i="2"/>
  <c r="AA12" i="2"/>
  <c r="X16" i="2"/>
  <c r="I21" i="2"/>
  <c r="AC21" i="2"/>
  <c r="AD21" i="2" s="1"/>
  <c r="AB23" i="2"/>
  <c r="T24" i="2"/>
  <c r="U24" i="2" s="1"/>
  <c r="R26" i="2"/>
  <c r="AJ26" i="2"/>
  <c r="K29" i="2"/>
  <c r="L29" i="2" s="1"/>
  <c r="AB29" i="2"/>
  <c r="AB30" i="2"/>
  <c r="AM30" i="2" s="1"/>
  <c r="R35" i="2"/>
  <c r="AJ35" i="2"/>
  <c r="K20" i="2"/>
  <c r="L20" i="2" s="1"/>
  <c r="S34" i="2"/>
  <c r="AA6" i="2"/>
  <c r="R10" i="2"/>
  <c r="I15" i="2"/>
  <c r="J7" i="2"/>
  <c r="R9" i="2"/>
  <c r="AG16" i="2"/>
  <c r="AA20" i="2"/>
  <c r="J21" i="2"/>
  <c r="AK21" i="2"/>
  <c r="AL21" i="2" s="1"/>
  <c r="T22" i="2"/>
  <c r="U22" i="2" s="1"/>
  <c r="S23" i="2"/>
  <c r="AK25" i="2"/>
  <c r="AL25" i="2" s="1"/>
  <c r="S26" i="2"/>
  <c r="AA28" i="2"/>
  <c r="R29" i="2"/>
  <c r="AJ29" i="2"/>
  <c r="AC31" i="2"/>
  <c r="AD31" i="2" s="1"/>
  <c r="F36" i="2"/>
  <c r="D36" i="2"/>
  <c r="J27" i="2"/>
  <c r="R25" i="2"/>
  <c r="M36" i="2"/>
  <c r="AH36" i="2"/>
  <c r="V46" i="2"/>
  <c r="T18" i="2"/>
  <c r="AB21" i="2"/>
  <c r="R27" i="2"/>
  <c r="AK31" i="2"/>
  <c r="AL31" i="2" s="1"/>
  <c r="N36" i="2"/>
  <c r="AA45" i="2"/>
  <c r="O46" i="2"/>
  <c r="T44" i="2"/>
  <c r="X46" i="2"/>
  <c r="AC45" i="2"/>
  <c r="AF46" i="2"/>
  <c r="K9" i="2"/>
  <c r="L9" i="2" s="1"/>
  <c r="AB6" i="2"/>
  <c r="AA9" i="2"/>
  <c r="H16" i="2"/>
  <c r="K12" i="2"/>
  <c r="L12" i="2" s="1"/>
  <c r="D16" i="2"/>
  <c r="T12" i="2"/>
  <c r="U12" i="2" s="1"/>
  <c r="U14" i="2"/>
  <c r="S8" i="2"/>
  <c r="AK9" i="2"/>
  <c r="AL9" i="2" s="1"/>
  <c r="AA22" i="2"/>
  <c r="J35" i="2"/>
  <c r="I13" i="2"/>
  <c r="S11" i="2"/>
  <c r="T13" i="2"/>
  <c r="U13" i="2" s="1"/>
  <c r="AB15" i="2"/>
  <c r="AM15" i="2" s="1"/>
  <c r="V16" i="2"/>
  <c r="AJ14" i="2"/>
  <c r="AJ6" i="2"/>
  <c r="AM6" i="2" s="1"/>
  <c r="AN18" i="2"/>
  <c r="AC20" i="2"/>
  <c r="AD20" i="2" s="1"/>
  <c r="S25" i="2"/>
  <c r="AK34" i="2"/>
  <c r="AL34" i="2" s="1"/>
  <c r="AC24" i="2"/>
  <c r="AD24" i="2" s="1"/>
  <c r="AI36" i="2"/>
  <c r="AD45" i="2"/>
  <c r="Q46" i="2"/>
  <c r="T39" i="2"/>
  <c r="S45" i="2"/>
  <c r="AA39" i="2"/>
  <c r="AD44" i="2"/>
  <c r="Z46" i="2"/>
  <c r="AI46" i="2"/>
  <c r="R18" i="2"/>
  <c r="AA23" i="2"/>
  <c r="AA29" i="2"/>
  <c r="O36" i="2"/>
  <c r="R44" i="2"/>
  <c r="Y46" i="2"/>
  <c r="AG46" i="2"/>
  <c r="AA13" i="2"/>
  <c r="J18" i="2"/>
  <c r="J31" i="2"/>
  <c r="J23" i="2"/>
  <c r="S30" i="2"/>
  <c r="P36" i="2"/>
  <c r="S39" i="2"/>
  <c r="K10" i="2"/>
  <c r="L10" i="2" s="1"/>
  <c r="Y16" i="2"/>
  <c r="AD12" i="2"/>
  <c r="I18" i="2"/>
  <c r="J29" i="2"/>
  <c r="I22" i="2"/>
  <c r="I30" i="2"/>
  <c r="J30" i="2"/>
  <c r="J22" i="2"/>
  <c r="Q36" i="2"/>
  <c r="AJ27" i="2"/>
  <c r="Z36" i="2"/>
  <c r="AC39" i="2"/>
  <c r="I8" i="2"/>
  <c r="R12" i="2"/>
  <c r="J15" i="2"/>
  <c r="N16" i="2"/>
  <c r="AF16" i="2"/>
  <c r="K18" i="2"/>
  <c r="L18" i="2" s="1"/>
  <c r="X36" i="2"/>
  <c r="AA35" i="2"/>
  <c r="AA26" i="2"/>
  <c r="J38" i="2"/>
  <c r="N46" i="2"/>
  <c r="I3" i="2"/>
  <c r="K14" i="2"/>
  <c r="L14" i="2" s="1"/>
  <c r="Y36" i="2"/>
  <c r="AD34" i="2"/>
  <c r="AK30" i="2"/>
  <c r="AL30" i="2" s="1"/>
  <c r="AK22" i="2"/>
  <c r="AL22" i="2" s="1"/>
  <c r="G46" i="2"/>
  <c r="I39" i="2"/>
  <c r="K39" i="2"/>
  <c r="L39" i="2" s="1"/>
  <c r="J45" i="2"/>
  <c r="R30" i="2"/>
  <c r="AE36" i="2"/>
  <c r="K44" i="2"/>
  <c r="L44" i="2" s="1"/>
  <c r="I44" i="2"/>
  <c r="S3" i="2"/>
  <c r="S6" i="2"/>
  <c r="K8" i="2"/>
  <c r="L8" i="2" s="1"/>
  <c r="I11" i="2"/>
  <c r="S14" i="2"/>
  <c r="R15" i="2"/>
  <c r="M16" i="2"/>
  <c r="AE16" i="2"/>
  <c r="AK18" i="2"/>
  <c r="AL18" i="2" s="1"/>
  <c r="I35" i="2"/>
  <c r="I26" i="2"/>
  <c r="S29" i="2"/>
  <c r="AF36" i="2"/>
  <c r="M46" i="2"/>
  <c r="J9" i="2"/>
  <c r="K3" i="2"/>
  <c r="L3" i="2" s="1"/>
  <c r="T6" i="2"/>
  <c r="S7" i="2"/>
  <c r="J11" i="2"/>
  <c r="J34" i="2"/>
  <c r="J25" i="2"/>
  <c r="AG36" i="2"/>
  <c r="S44" i="2"/>
  <c r="U44" i="2"/>
  <c r="R3" i="2"/>
  <c r="K15" i="2"/>
  <c r="L15" i="2" s="1"/>
  <c r="P16" i="2"/>
  <c r="I12" i="2"/>
  <c r="T14" i="2"/>
  <c r="S15" i="2"/>
  <c r="AB7" i="2"/>
  <c r="AM7" i="2" s="1"/>
  <c r="AB18" i="2"/>
  <c r="U27" i="2"/>
  <c r="AN26" i="2"/>
  <c r="H46" i="2"/>
  <c r="J39" i="2"/>
  <c r="R45" i="2"/>
  <c r="T45" i="2"/>
  <c r="U45" i="2" s="1"/>
  <c r="AJ3" i="2"/>
  <c r="I14" i="2"/>
  <c r="K31" i="2"/>
  <c r="L31" i="2" s="1"/>
  <c r="AB28" i="2"/>
  <c r="V36" i="2"/>
  <c r="W36" i="2"/>
  <c r="J44" i="2"/>
  <c r="K38" i="2"/>
  <c r="L38" i="2" s="1"/>
  <c r="AD39" i="2"/>
  <c r="I3" i="3"/>
  <c r="AA3" i="3"/>
  <c r="T4" i="3"/>
  <c r="U4" i="3" s="1"/>
  <c r="AJ4" i="3"/>
  <c r="V5" i="3"/>
  <c r="AC14" i="3"/>
  <c r="AD14" i="3" s="1"/>
  <c r="J15" i="3"/>
  <c r="W16" i="3"/>
  <c r="D18" i="3"/>
  <c r="J3" i="3"/>
  <c r="I4" i="3"/>
  <c r="AN4" i="3"/>
  <c r="M16" i="3"/>
  <c r="F23" i="3"/>
  <c r="AE46" i="2"/>
  <c r="J4" i="3"/>
  <c r="R14" i="3"/>
  <c r="D46" i="2"/>
  <c r="AC4" i="3"/>
  <c r="AD4" i="3" s="1"/>
  <c r="S14" i="3"/>
  <c r="R15" i="3"/>
  <c r="O16" i="3"/>
  <c r="Y16" i="3"/>
  <c r="V16" i="3"/>
  <c r="Z16" i="3"/>
  <c r="H23" i="3"/>
  <c r="Q23" i="3"/>
  <c r="T38" i="2"/>
  <c r="U38" i="2" s="1"/>
  <c r="AB39" i="2"/>
  <c r="E46" i="2"/>
  <c r="S15" i="3"/>
  <c r="E23" i="3"/>
  <c r="I20" i="3"/>
  <c r="W18" i="3"/>
  <c r="AI18" i="3"/>
  <c r="W46" i="2"/>
  <c r="AA14" i="3"/>
  <c r="AF16" i="3"/>
  <c r="K21" i="3"/>
  <c r="L21" i="3" s="1"/>
  <c r="T21" i="3"/>
  <c r="U21" i="3" s="1"/>
  <c r="AC38" i="2"/>
  <c r="AD38" i="2" s="1"/>
  <c r="X16" i="3"/>
  <c r="O18" i="3"/>
  <c r="J20" i="3"/>
  <c r="I21" i="3"/>
  <c r="K20" i="3"/>
  <c r="L20" i="3" s="1"/>
  <c r="S20" i="3"/>
  <c r="R21" i="3"/>
  <c r="K22" i="3"/>
  <c r="L22" i="3" s="1"/>
  <c r="I25" i="3"/>
  <c r="AA25" i="3"/>
  <c r="U26" i="3"/>
  <c r="V27" i="3"/>
  <c r="I29" i="3"/>
  <c r="AB29" i="3"/>
  <c r="K32" i="3"/>
  <c r="L32" i="3" s="1"/>
  <c r="I35" i="3"/>
  <c r="AA35" i="3"/>
  <c r="AN35" i="3"/>
  <c r="I40" i="3"/>
  <c r="AA40" i="3"/>
  <c r="AB48" i="3"/>
  <c r="AA49" i="3"/>
  <c r="T50" i="3"/>
  <c r="U50" i="3" s="1"/>
  <c r="D51" i="3"/>
  <c r="Q51" i="3"/>
  <c r="P51" i="3"/>
  <c r="AE51" i="3"/>
  <c r="K7" i="4"/>
  <c r="L7" i="4" s="1"/>
  <c r="I7" i="4"/>
  <c r="AA8" i="4"/>
  <c r="AM19" i="4"/>
  <c r="J35" i="3"/>
  <c r="W37" i="3"/>
  <c r="J40" i="3"/>
  <c r="D41" i="3"/>
  <c r="K46" i="3"/>
  <c r="L46" i="3" s="1"/>
  <c r="K48" i="3"/>
  <c r="L48" i="3" s="1"/>
  <c r="J49" i="3"/>
  <c r="I50" i="3"/>
  <c r="AJ50" i="3"/>
  <c r="AM50" i="3" s="1"/>
  <c r="J7" i="4"/>
  <c r="AD15" i="4"/>
  <c r="T20" i="3"/>
  <c r="U20" i="3" s="1"/>
  <c r="AJ20" i="3"/>
  <c r="D23" i="3"/>
  <c r="AE23" i="3"/>
  <c r="AC25" i="3"/>
  <c r="AD25" i="3" s="1"/>
  <c r="J26" i="3"/>
  <c r="AC26" i="3"/>
  <c r="D27" i="3"/>
  <c r="N27" i="3"/>
  <c r="AF27" i="3"/>
  <c r="S29" i="3"/>
  <c r="AA29" i="3"/>
  <c r="K35" i="3"/>
  <c r="L35" i="3" s="1"/>
  <c r="E37" i="3"/>
  <c r="N37" i="3"/>
  <c r="K39" i="3"/>
  <c r="L39" i="3" s="1"/>
  <c r="R46" i="3"/>
  <c r="J50" i="3"/>
  <c r="G51" i="3"/>
  <c r="AH51" i="3"/>
  <c r="G74" i="3"/>
  <c r="Y74" i="3"/>
  <c r="W74" i="3"/>
  <c r="AH74" i="3"/>
  <c r="AJ4" i="4"/>
  <c r="AM4" i="4" s="1"/>
  <c r="AL4" i="4"/>
  <c r="J6" i="4"/>
  <c r="AK6" i="4"/>
  <c r="AL6" i="4" s="1"/>
  <c r="AB32" i="3"/>
  <c r="AK35" i="3"/>
  <c r="AL35" i="3" s="1"/>
  <c r="M36" i="3"/>
  <c r="AE36" i="3"/>
  <c r="R39" i="3"/>
  <c r="AK39" i="3"/>
  <c r="AL39" i="3" s="1"/>
  <c r="F41" i="3"/>
  <c r="S46" i="3"/>
  <c r="I53" i="3"/>
  <c r="E74" i="3"/>
  <c r="AB3" i="4"/>
  <c r="AM3" i="4" s="1"/>
  <c r="AC3" i="4"/>
  <c r="AD3" i="4" s="1"/>
  <c r="AA3" i="4"/>
  <c r="AJ53" i="3"/>
  <c r="AM53" i="3" s="1"/>
  <c r="AK53" i="3"/>
  <c r="AL53" i="3" s="1"/>
  <c r="M74" i="3"/>
  <c r="X74" i="3"/>
  <c r="U5" i="4"/>
  <c r="T5" i="4"/>
  <c r="S5" i="4"/>
  <c r="AJ5" i="4"/>
  <c r="AK5" i="4"/>
  <c r="AL5" i="4" s="1"/>
  <c r="T7" i="4"/>
  <c r="U7" i="4" s="1"/>
  <c r="S7" i="4"/>
  <c r="K10" i="4"/>
  <c r="L10" i="4" s="1"/>
  <c r="J10" i="4"/>
  <c r="S25" i="3"/>
  <c r="AL29" i="3"/>
  <c r="AJ29" i="3"/>
  <c r="S35" i="3"/>
  <c r="S49" i="3"/>
  <c r="H74" i="3"/>
  <c r="K4" i="4"/>
  <c r="L4" i="4" s="1"/>
  <c r="J4" i="4"/>
  <c r="AC5" i="4"/>
  <c r="AD5" i="4" s="1"/>
  <c r="AB5" i="4"/>
  <c r="R7" i="4"/>
  <c r="J22" i="3"/>
  <c r="N23" i="3"/>
  <c r="AF23" i="3"/>
  <c r="J32" i="3"/>
  <c r="I33" i="3"/>
  <c r="T35" i="3"/>
  <c r="I46" i="3"/>
  <c r="AA46" i="3"/>
  <c r="T49" i="3"/>
  <c r="M51" i="3"/>
  <c r="P74" i="3"/>
  <c r="I4" i="4"/>
  <c r="AB6" i="4"/>
  <c r="AD6" i="4"/>
  <c r="AA6" i="4"/>
  <c r="AE74" i="3"/>
  <c r="R5" i="4"/>
  <c r="I10" i="4"/>
  <c r="T4" i="4"/>
  <c r="U4" i="4" s="1"/>
  <c r="AC4" i="4"/>
  <c r="AD4" i="4" s="1"/>
  <c r="S6" i="4"/>
  <c r="AL7" i="4"/>
  <c r="I8" i="4"/>
  <c r="AB8" i="4"/>
  <c r="K9" i="4"/>
  <c r="L9" i="4" s="1"/>
  <c r="AD9" i="4"/>
  <c r="AK10" i="4"/>
  <c r="AL10" i="4" s="1"/>
  <c r="T14" i="4"/>
  <c r="U14" i="4" s="1"/>
  <c r="AC14" i="4"/>
  <c r="AD14" i="4" s="1"/>
  <c r="AA16" i="4"/>
  <c r="K18" i="4"/>
  <c r="L18" i="4" s="1"/>
  <c r="AL18" i="4"/>
  <c r="AC19" i="4"/>
  <c r="AD19" i="4" s="1"/>
  <c r="N22" i="4"/>
  <c r="AF22" i="4"/>
  <c r="S26" i="4"/>
  <c r="AA26" i="4"/>
  <c r="U27" i="4"/>
  <c r="AC27" i="4"/>
  <c r="I28" i="4"/>
  <c r="T9" i="4"/>
  <c r="U9" i="4" s="1"/>
  <c r="AA11" i="4"/>
  <c r="AB15" i="4"/>
  <c r="K16" i="4"/>
  <c r="L16" i="4" s="1"/>
  <c r="AC16" i="4"/>
  <c r="AD16" i="4" s="1"/>
  <c r="K19" i="4"/>
  <c r="L19" i="4" s="1"/>
  <c r="AL19" i="4"/>
  <c r="Z22" i="4"/>
  <c r="AB25" i="4"/>
  <c r="K26" i="4"/>
  <c r="L26" i="4" s="1"/>
  <c r="AD26" i="4"/>
  <c r="AD27" i="4"/>
  <c r="AJ27" i="4"/>
  <c r="AM27" i="4" s="1"/>
  <c r="R53" i="3"/>
  <c r="AA5" i="4"/>
  <c r="AJ6" i="4"/>
  <c r="AB7" i="4"/>
  <c r="AM7" i="4" s="1"/>
  <c r="R10" i="4"/>
  <c r="T11" i="4"/>
  <c r="L15" i="4"/>
  <c r="S15" i="4"/>
  <c r="AA15" i="4"/>
  <c r="AJ16" i="4"/>
  <c r="AM16" i="4" s="1"/>
  <c r="AB18" i="4"/>
  <c r="S19" i="4"/>
  <c r="R21" i="4"/>
  <c r="S25" i="4"/>
  <c r="AA25" i="4"/>
  <c r="AL26" i="4"/>
  <c r="AJ26" i="4"/>
  <c r="AM26" i="4" s="1"/>
  <c r="I27" i="4"/>
  <c r="S53" i="3"/>
  <c r="AL3" i="4"/>
  <c r="T8" i="4"/>
  <c r="AA10" i="4"/>
  <c r="AK11" i="4"/>
  <c r="AL11" i="4" s="1"/>
  <c r="I14" i="4"/>
  <c r="AB14" i="4"/>
  <c r="AM14" i="4" s="1"/>
  <c r="T18" i="4"/>
  <c r="U18" i="4" s="1"/>
  <c r="AJ18" i="4"/>
  <c r="S21" i="4"/>
  <c r="D22" i="4"/>
  <c r="J27" i="4"/>
  <c r="R27" i="4"/>
  <c r="J14" i="4"/>
  <c r="AA18" i="4"/>
  <c r="AB21" i="4"/>
  <c r="AM21" i="4" s="1"/>
  <c r="S4" i="4"/>
  <c r="I6" i="4"/>
  <c r="J9" i="4"/>
  <c r="R9" i="4"/>
  <c r="T10" i="4"/>
  <c r="S14" i="4"/>
  <c r="AL15" i="4"/>
  <c r="AJ15" i="4"/>
  <c r="I16" i="4"/>
  <c r="I19" i="4"/>
  <c r="AL25" i="4"/>
  <c r="AJ25" i="4"/>
  <c r="AK28" i="4"/>
  <c r="AL28" i="4" s="1"/>
  <c r="AC18" i="4"/>
  <c r="AD18" i="4" s="1"/>
  <c r="AA21" i="4"/>
  <c r="AD21" i="4" s="1"/>
  <c r="AM49" i="3" l="1"/>
  <c r="AM70" i="3"/>
  <c r="AM25" i="3"/>
  <c r="AB41" i="3"/>
  <c r="AM72" i="3"/>
  <c r="AM20" i="2"/>
  <c r="AM28" i="2"/>
  <c r="AM45" i="2"/>
  <c r="AM41" i="2"/>
  <c r="AM43" i="2"/>
  <c r="AM33" i="2"/>
  <c r="AM42" i="2"/>
  <c r="AM54" i="3"/>
  <c r="AM68" i="3"/>
  <c r="AM61" i="3"/>
  <c r="AM62" i="3"/>
  <c r="AM28" i="4"/>
  <c r="AJ22" i="4"/>
  <c r="AM20" i="4"/>
  <c r="AD15" i="3"/>
  <c r="AN36" i="3"/>
  <c r="AM55" i="3"/>
  <c r="AM3" i="2"/>
  <c r="AM26" i="2"/>
  <c r="AM13" i="2"/>
  <c r="AC22" i="4"/>
  <c r="AD22" i="4" s="1"/>
  <c r="AM39" i="2"/>
  <c r="AM10" i="4"/>
  <c r="AM10" i="3"/>
  <c r="AM44" i="2"/>
  <c r="AM32" i="2"/>
  <c r="AM5" i="4"/>
  <c r="AM57" i="3"/>
  <c r="AA22" i="4"/>
  <c r="AM73" i="3"/>
  <c r="AB22" i="4"/>
  <c r="AM15" i="4"/>
  <c r="AM22" i="4"/>
  <c r="AN41" i="3"/>
  <c r="AM65" i="3"/>
  <c r="AM60" i="3"/>
  <c r="AN23" i="3"/>
  <c r="AM3" i="3"/>
  <c r="AN27" i="3"/>
  <c r="AN74" i="3"/>
  <c r="AM14" i="3"/>
  <c r="AM35" i="3"/>
  <c r="AJ41" i="3"/>
  <c r="AB36" i="3"/>
  <c r="AM32" i="3"/>
  <c r="AM8" i="3"/>
  <c r="AK41" i="3"/>
  <c r="AL41" i="3" s="1"/>
  <c r="AM21" i="3"/>
  <c r="AN5" i="3"/>
  <c r="AA37" i="3"/>
  <c r="AK37" i="3"/>
  <c r="AL37" i="3" s="1"/>
  <c r="AM4" i="3"/>
  <c r="AA41" i="3"/>
  <c r="AC23" i="3"/>
  <c r="AD23" i="3" s="1"/>
  <c r="AM40" i="3"/>
  <c r="AA51" i="3"/>
  <c r="AM47" i="3"/>
  <c r="AB51" i="3"/>
  <c r="AM26" i="3"/>
  <c r="AD26" i="3"/>
  <c r="AM46" i="3"/>
  <c r="AC37" i="3"/>
  <c r="AD37" i="3" s="1"/>
  <c r="AM39" i="3"/>
  <c r="AM11" i="3"/>
  <c r="AM15" i="3"/>
  <c r="AM29" i="3"/>
  <c r="AN18" i="3"/>
  <c r="AC51" i="3"/>
  <c r="AD51" i="3" s="1"/>
  <c r="AA23" i="3"/>
  <c r="AM9" i="3"/>
  <c r="AM12" i="3"/>
  <c r="AK5" i="3"/>
  <c r="AL5" i="3" s="1"/>
  <c r="AM40" i="2"/>
  <c r="AM34" i="2"/>
  <c r="AM22" i="2"/>
  <c r="AN46" i="2"/>
  <c r="AN16" i="2"/>
  <c r="AM24" i="2"/>
  <c r="AM12" i="2"/>
  <c r="AM38" i="2"/>
  <c r="AM14" i="2"/>
  <c r="AM21" i="2"/>
  <c r="AM35" i="2"/>
  <c r="AM23" i="2"/>
  <c r="AM11" i="2"/>
  <c r="AM18" i="2"/>
  <c r="AM8" i="2"/>
  <c r="AM10" i="2"/>
  <c r="AM9" i="2"/>
  <c r="AN36" i="2"/>
  <c r="T22" i="4"/>
  <c r="U22" i="4" s="1"/>
  <c r="R27" i="3"/>
  <c r="R41" i="3"/>
  <c r="R5" i="3"/>
  <c r="T5" i="3"/>
  <c r="U5" i="3" s="1"/>
  <c r="S5" i="3"/>
  <c r="S41" i="3"/>
  <c r="T41" i="3"/>
  <c r="U41" i="3" s="1"/>
  <c r="K16" i="3"/>
  <c r="L16" i="3" s="1"/>
  <c r="R22" i="4"/>
  <c r="S22" i="4"/>
  <c r="T36" i="2"/>
  <c r="U36" i="2" s="1"/>
  <c r="J5" i="3"/>
  <c r="I36" i="2"/>
  <c r="I5" i="3"/>
  <c r="K5" i="3"/>
  <c r="L5" i="3" s="1"/>
  <c r="K74" i="3"/>
  <c r="L74" i="3" s="1"/>
  <c r="J36" i="3"/>
  <c r="K37" i="3"/>
  <c r="L37" i="3" s="1"/>
  <c r="J16" i="3"/>
  <c r="AM9" i="4"/>
  <c r="AM6" i="4"/>
  <c r="AM8" i="4"/>
  <c r="AK22" i="4"/>
  <c r="AL22" i="4" s="1"/>
  <c r="AM25" i="4"/>
  <c r="I74" i="3"/>
  <c r="J74" i="3"/>
  <c r="AB37" i="3"/>
  <c r="AN16" i="3"/>
  <c r="I36" i="3"/>
  <c r="AM34" i="3"/>
  <c r="I16" i="3"/>
  <c r="AJ5" i="3"/>
  <c r="AC74" i="3"/>
  <c r="AD74" i="3" s="1"/>
  <c r="AM20" i="3"/>
  <c r="AN51" i="3"/>
  <c r="K36" i="3"/>
  <c r="L36" i="3" s="1"/>
  <c r="T18" i="3"/>
  <c r="U18" i="3" s="1"/>
  <c r="AM22" i="3"/>
  <c r="T23" i="3"/>
  <c r="U23" i="3" s="1"/>
  <c r="AA36" i="3"/>
  <c r="AC41" i="3"/>
  <c r="AD41" i="3" s="1"/>
  <c r="AJ37" i="3"/>
  <c r="AB23" i="3"/>
  <c r="AK27" i="3"/>
  <c r="AL27" i="3" s="1"/>
  <c r="AB74" i="3"/>
  <c r="AC36" i="3"/>
  <c r="AD36" i="3" s="1"/>
  <c r="AM33" i="3"/>
  <c r="AN37" i="3"/>
  <c r="AM7" i="3"/>
  <c r="AB16" i="2"/>
  <c r="AA16" i="2"/>
  <c r="AB46" i="2"/>
  <c r="AM27" i="2"/>
  <c r="J16" i="2"/>
  <c r="AC46" i="2"/>
  <c r="AD46" i="2" s="1"/>
  <c r="S36" i="2"/>
  <c r="AM29" i="2"/>
  <c r="I16" i="2"/>
  <c r="K16" i="2"/>
  <c r="L16" i="2" s="1"/>
  <c r="J36" i="2"/>
  <c r="AA46" i="2"/>
  <c r="AC16" i="2"/>
  <c r="AD16" i="2" s="1"/>
  <c r="R36" i="2"/>
  <c r="K36" i="2"/>
  <c r="L36" i="2" s="1"/>
  <c r="AJ74" i="3"/>
  <c r="AK74" i="3"/>
  <c r="AL74" i="3" s="1"/>
  <c r="AA74" i="3"/>
  <c r="AJ36" i="3"/>
  <c r="AK36" i="3"/>
  <c r="AL36" i="3" s="1"/>
  <c r="T37" i="3"/>
  <c r="U37" i="3" s="1"/>
  <c r="AJ27" i="3"/>
  <c r="T16" i="3"/>
  <c r="U16" i="3" s="1"/>
  <c r="S16" i="3"/>
  <c r="R16" i="3"/>
  <c r="AK16" i="3"/>
  <c r="AL16" i="3" s="1"/>
  <c r="S51" i="3"/>
  <c r="T51" i="3"/>
  <c r="U51" i="3" s="1"/>
  <c r="R51" i="3"/>
  <c r="AB27" i="3"/>
  <c r="AC27" i="3"/>
  <c r="AD27" i="3" s="1"/>
  <c r="AA27" i="3"/>
  <c r="AB5" i="3"/>
  <c r="AC5" i="3"/>
  <c r="AD5" i="3" s="1"/>
  <c r="AA5" i="3"/>
  <c r="R18" i="3"/>
  <c r="AJ16" i="3"/>
  <c r="S46" i="2"/>
  <c r="R46" i="2"/>
  <c r="T46" i="2"/>
  <c r="U46" i="2" s="1"/>
  <c r="AM18" i="4"/>
  <c r="S27" i="3"/>
  <c r="R36" i="3"/>
  <c r="T36" i="3"/>
  <c r="U36" i="3" s="1"/>
  <c r="S36" i="3"/>
  <c r="AN22" i="4"/>
  <c r="T27" i="3"/>
  <c r="U27" i="3" s="1"/>
  <c r="AC16" i="3"/>
  <c r="AD16" i="3" s="1"/>
  <c r="AA16" i="3"/>
  <c r="AB16" i="3"/>
  <c r="S18" i="3"/>
  <c r="T74" i="3"/>
  <c r="U74" i="3" s="1"/>
  <c r="R74" i="3"/>
  <c r="S74" i="3"/>
  <c r="AJ36" i="2"/>
  <c r="AK36" i="2"/>
  <c r="AL36" i="2" s="1"/>
  <c r="AJ23" i="3"/>
  <c r="AK23" i="3"/>
  <c r="AL23" i="3" s="1"/>
  <c r="AK51" i="3"/>
  <c r="AL51" i="3" s="1"/>
  <c r="AJ51" i="3"/>
  <c r="R23" i="3"/>
  <c r="AJ18" i="3"/>
  <c r="I37" i="3"/>
  <c r="K18" i="3"/>
  <c r="L18" i="3" s="1"/>
  <c r="J18" i="3"/>
  <c r="I18" i="3"/>
  <c r="AC36" i="2"/>
  <c r="AD36" i="2" s="1"/>
  <c r="AA36" i="2"/>
  <c r="AB36" i="2"/>
  <c r="AK16" i="2"/>
  <c r="AL16" i="2" s="1"/>
  <c r="AJ16" i="2"/>
  <c r="AC18" i="3"/>
  <c r="AD18" i="3" s="1"/>
  <c r="J23" i="3"/>
  <c r="I23" i="3"/>
  <c r="K23" i="3"/>
  <c r="L23" i="3" s="1"/>
  <c r="K41" i="3"/>
  <c r="L41" i="3" s="1"/>
  <c r="J41" i="3"/>
  <c r="I41" i="3"/>
  <c r="R37" i="3"/>
  <c r="S23" i="3"/>
  <c r="K46" i="2"/>
  <c r="L46" i="2" s="1"/>
  <c r="J46" i="2"/>
  <c r="I46" i="2"/>
  <c r="J37" i="3"/>
  <c r="T16" i="2"/>
  <c r="U16" i="2" s="1"/>
  <c r="S16" i="2"/>
  <c r="R16" i="2"/>
  <c r="AB18" i="3"/>
  <c r="S37" i="3"/>
  <c r="AA18" i="3"/>
  <c r="K22" i="4"/>
  <c r="L22" i="4" s="1"/>
  <c r="J22" i="4"/>
  <c r="I22" i="4"/>
  <c r="K27" i="3"/>
  <c r="L27" i="3" s="1"/>
  <c r="J27" i="3"/>
  <c r="I27" i="3"/>
  <c r="K51" i="3"/>
  <c r="L51" i="3" s="1"/>
  <c r="J51" i="3"/>
  <c r="I51" i="3"/>
  <c r="AJ46" i="2"/>
  <c r="AK46" i="2"/>
  <c r="AL46" i="2" s="1"/>
  <c r="AK18" i="3"/>
  <c r="AL18" i="3" s="1"/>
  <c r="AM41" i="3" l="1"/>
  <c r="AM36" i="3"/>
  <c r="AM46" i="2"/>
  <c r="AM37" i="3"/>
  <c r="AM51" i="3"/>
  <c r="AM74" i="3"/>
  <c r="AM5" i="3"/>
  <c r="AM16" i="2"/>
  <c r="AM23" i="3"/>
  <c r="AM27" i="3"/>
  <c r="AM16" i="3"/>
  <c r="AM18" i="3"/>
  <c r="AM36" i="2"/>
</calcChain>
</file>

<file path=xl/sharedStrings.xml><?xml version="1.0" encoding="utf-8"?>
<sst xmlns="http://schemas.openxmlformats.org/spreadsheetml/2006/main" count="2117" uniqueCount="757">
  <si>
    <t>TOTAL ENROLLED</t>
  </si>
  <si>
    <t>NUMBER OF GRADUATES</t>
  </si>
  <si>
    <t>NEW STUDENTS ENROLLED</t>
  </si>
  <si>
    <t>STUDENTS ADMITTED</t>
  </si>
  <si>
    <t>Average</t>
  </si>
  <si>
    <t>EAB MARKET</t>
  </si>
  <si>
    <t>Banner Code</t>
  </si>
  <si>
    <t>F 2020</t>
  </si>
  <si>
    <t>F 2021</t>
  </si>
  <si>
    <t>F 2022</t>
  </si>
  <si>
    <t>F 2023</t>
  </si>
  <si>
    <t>#Yrs&lt;40</t>
  </si>
  <si>
    <t>#</t>
  </si>
  <si>
    <t>%</t>
  </si>
  <si>
    <t>#Yrs&lt;10</t>
  </si>
  <si>
    <t>#Yrs &lt; 10</t>
  </si>
  <si>
    <t>Yield</t>
  </si>
  <si>
    <t>SCORE</t>
  </si>
  <si>
    <t>BA-ART-STDO</t>
  </si>
  <si>
    <t>BA-ARTH</t>
  </si>
  <si>
    <t>CLOSED</t>
  </si>
  <si>
    <t>BFA-ART</t>
  </si>
  <si>
    <t>BFA-ART-ANMM</t>
  </si>
  <si>
    <t>BFA-ART-DPPM</t>
  </si>
  <si>
    <t>BFA-ART-GID</t>
  </si>
  <si>
    <t>BFA-ART-INTA</t>
  </si>
  <si>
    <t>BFA-ART-PHOT</t>
  </si>
  <si>
    <t>BFA-ART-SC3D</t>
  </si>
  <si>
    <t>BA-COMM-BJRN</t>
  </si>
  <si>
    <t>BA-COMM-COST</t>
  </si>
  <si>
    <t>BA-WCST</t>
  </si>
  <si>
    <t>NEW</t>
  </si>
  <si>
    <t>BA-COMM-JOUR</t>
  </si>
  <si>
    <t>BA-COMM-MDPD</t>
  </si>
  <si>
    <t>BA-COMM-MDST</t>
  </si>
  <si>
    <t>BA-COMM-PBRL</t>
  </si>
  <si>
    <t>BA-COMM-THCM</t>
  </si>
  <si>
    <t>BA-COMM</t>
  </si>
  <si>
    <t>BA-PBRL</t>
  </si>
  <si>
    <t>BA-WPBR</t>
  </si>
  <si>
    <t>BA-AWS-HA</t>
  </si>
  <si>
    <t>BA-AWS-SSCD</t>
  </si>
  <si>
    <t>BA-ANTH</t>
  </si>
  <si>
    <t>BA-CDSJ</t>
  </si>
  <si>
    <t>BA-LAS</t>
  </si>
  <si>
    <t>BA-LPS</t>
  </si>
  <si>
    <t>BA-WLPS</t>
  </si>
  <si>
    <t>Women's &amp; Gender Studies</t>
  </si>
  <si>
    <t>BA-WGS</t>
  </si>
  <si>
    <t>BA-LBST-AHSS</t>
  </si>
  <si>
    <t>BA-WLBS</t>
  </si>
  <si>
    <t>BA-HIST</t>
  </si>
  <si>
    <t>BA-ETHC</t>
  </si>
  <si>
    <t>BA-PHIL</t>
  </si>
  <si>
    <t>BA-ENG-CWRT</t>
  </si>
  <si>
    <t>BA-ENG-EDT</t>
  </si>
  <si>
    <t>BA-ENG-LIT</t>
  </si>
  <si>
    <t>BA-ENG-LITE</t>
  </si>
  <si>
    <t>BA-ENG-WRIT</t>
  </si>
  <si>
    <t>BA-ENG-WRTE</t>
  </si>
  <si>
    <t>BA-ENG</t>
  </si>
  <si>
    <t>BA-SPAN</t>
  </si>
  <si>
    <t xml:space="preserve"> </t>
  </si>
  <si>
    <t>BA-ASN-CLNG</t>
  </si>
  <si>
    <t>BA-ASN-JPAN</t>
  </si>
  <si>
    <t>BA-ASN-EASN</t>
  </si>
  <si>
    <t>BA-GLAS</t>
  </si>
  <si>
    <t>BA-MUS-PMUS</t>
  </si>
  <si>
    <t>BA-MUS-STDS</t>
  </si>
  <si>
    <t>BM-MUS-IN-SC</t>
  </si>
  <si>
    <t>BM-MUS-VC-SC</t>
  </si>
  <si>
    <t>BM-MUS-JZ-SC</t>
  </si>
  <si>
    <t>BM-MUS-JSD</t>
  </si>
  <si>
    <t>BM-MUS-JSK</t>
  </si>
  <si>
    <t>BM-MUS-JSV</t>
  </si>
  <si>
    <t>BM-MUS-JSW</t>
  </si>
  <si>
    <t>BM-MUS-PJC</t>
  </si>
  <si>
    <t>BM-MUS-MCLS</t>
  </si>
  <si>
    <t>BM-MUS-MEIC</t>
  </si>
  <si>
    <t>BM-MUS-MEIJ</t>
  </si>
  <si>
    <t>BM-MUS-CLS</t>
  </si>
  <si>
    <t>BM-MUS-PINS</t>
  </si>
  <si>
    <t>BM-MUS-PPIO</t>
  </si>
  <si>
    <t>BM-MUS-PVCE</t>
  </si>
  <si>
    <t>BM-MUS-PPEC</t>
  </si>
  <si>
    <t>BM-MUS-SECJ</t>
  </si>
  <si>
    <t>BM-MUS-SECL</t>
  </si>
  <si>
    <t>BA-POL</t>
  </si>
  <si>
    <t>BA-POL-ACC</t>
  </si>
  <si>
    <t>BA-LGST</t>
  </si>
  <si>
    <t>BA-GEOG-GEN</t>
  </si>
  <si>
    <t>BA-GEOG-GIS</t>
  </si>
  <si>
    <t>BA-URSS-CCD</t>
  </si>
  <si>
    <t>BA-URSS-PPD</t>
  </si>
  <si>
    <t>BA-PSY</t>
  </si>
  <si>
    <t>BA-WPSY</t>
  </si>
  <si>
    <t>BA-CCJ</t>
  </si>
  <si>
    <t>BA-WCCJ</t>
  </si>
  <si>
    <t>BA-WCCJ-ACPT</t>
  </si>
  <si>
    <t>BA-SOCI-ASOC</t>
  </si>
  <si>
    <t>BA-SOCI-GEN</t>
  </si>
  <si>
    <t>BA-SOCI-SOS</t>
  </si>
  <si>
    <t>BA-SOCI-WCE</t>
  </si>
  <si>
    <t>BA-WSOC</t>
  </si>
  <si>
    <t>BSW</t>
  </si>
  <si>
    <t>Enrolled Students, # Years below 40</t>
  </si>
  <si>
    <t>2,3=Orange; 4, 5=Blue</t>
  </si>
  <si>
    <t>% = F2022/ previous years average</t>
  </si>
  <si>
    <t>-1% to -49% = Orange; -50% to -100% =Blue</t>
  </si>
  <si>
    <t>Graduated Students, # Years below 20</t>
  </si>
  <si>
    <t>%=F2022/previous years average</t>
  </si>
  <si>
    <t>New Enrollment, # years below 10</t>
  </si>
  <si>
    <t>% Change in Admitted Students</t>
  </si>
  <si>
    <t>Ave Yield</t>
  </si>
  <si>
    <t>&lt;10% Blue; 10%-20% Orange</t>
  </si>
  <si>
    <t>2022 Yield</t>
  </si>
  <si>
    <t>EAB Labor Market Rating</t>
  </si>
  <si>
    <t>&lt;2=Orange; 2-3=Yellow; &gt;3=Green</t>
  </si>
  <si>
    <t>EAB Opportunity Rating</t>
  </si>
  <si>
    <t>New Programs = No assessment if 3 years or fewer years; green shading</t>
  </si>
  <si>
    <t>Closed or Closing programs = No assessment; shown here with orange shading if there is still enrollment</t>
  </si>
  <si>
    <t>PROGRAM</t>
  </si>
  <si>
    <t>EAB</t>
  </si>
  <si>
    <t>#Yrs&lt;20</t>
  </si>
  <si>
    <t>Opportunity</t>
  </si>
  <si>
    <t>MFA-ART</t>
  </si>
  <si>
    <t>MFA-VSAT</t>
  </si>
  <si>
    <t>MFA-CPWR</t>
  </si>
  <si>
    <t>MA-ENG-LIT</t>
  </si>
  <si>
    <t>MA-ENG-WRIT</t>
  </si>
  <si>
    <t>MA-PCOM-GEN</t>
  </si>
  <si>
    <t>MED-CL-BLEL</t>
  </si>
  <si>
    <t>MM-MUS-EDT</t>
  </si>
  <si>
    <t>MM-MUS-JSA</t>
  </si>
  <si>
    <t>MM-MUS-JSP</t>
  </si>
  <si>
    <t>MBA-BUS-MMGT</t>
  </si>
  <si>
    <t>MBA-BUS-MEM</t>
  </si>
  <si>
    <t>MPP-PP</t>
  </si>
  <si>
    <t>MA-PPIA</t>
  </si>
  <si>
    <t>MA-ACPS</t>
  </si>
  <si>
    <t>MA-ACPS-LSC</t>
  </si>
  <si>
    <t>MA-ACPS-NLS</t>
  </si>
  <si>
    <t>PSYD-CCAP</t>
  </si>
  <si>
    <t>MA-ASOC</t>
  </si>
  <si>
    <t>#Yrs&lt;5</t>
  </si>
  <si>
    <t>#Yrs &lt; 5</t>
  </si>
  <si>
    <t>CERT-DEI</t>
  </si>
  <si>
    <t>CERT-WDEI</t>
  </si>
  <si>
    <t>CERT-GNDS</t>
  </si>
  <si>
    <t>CERT-BLNG</t>
  </si>
  <si>
    <t>CERT-CWRT</t>
  </si>
  <si>
    <t>CERT-ESL</t>
  </si>
  <si>
    <t>CERT-SPBI</t>
  </si>
  <si>
    <t>CERT-HETH</t>
  </si>
  <si>
    <t>CERT-JZPD</t>
  </si>
  <si>
    <t>CERT-ORFS</t>
  </si>
  <si>
    <t>CERT-BSSR</t>
  </si>
  <si>
    <t>AVERAGE</t>
  </si>
  <si>
    <t>Art - History</t>
  </si>
  <si>
    <t>Art - Studio</t>
  </si>
  <si>
    <t>Communication Studies</t>
  </si>
  <si>
    <t>Film Studies</t>
  </si>
  <si>
    <t>International Cinema</t>
  </si>
  <si>
    <t>Interpersonal Communication</t>
  </si>
  <si>
    <t>Journalism</t>
  </si>
  <si>
    <t>Media Studies</t>
  </si>
  <si>
    <t>Theatre &amp; Comedy</t>
  </si>
  <si>
    <t>Africana World Studies</t>
  </si>
  <si>
    <t>Anthropology</t>
  </si>
  <si>
    <t>Social Justice</t>
  </si>
  <si>
    <t>Ethics</t>
  </si>
  <si>
    <t>Philosophy</t>
  </si>
  <si>
    <t>Religious Studies</t>
  </si>
  <si>
    <t>American Studies</t>
  </si>
  <si>
    <t>History</t>
  </si>
  <si>
    <t>Creative Writing</t>
  </si>
  <si>
    <t>Critical &amp; Prof Writing</t>
  </si>
  <si>
    <t>English - Literature</t>
  </si>
  <si>
    <t>World Literature</t>
  </si>
  <si>
    <t>Asian Studies Language</t>
  </si>
  <si>
    <t>Asian Studies</t>
  </si>
  <si>
    <t>French</t>
  </si>
  <si>
    <t>Linguistics</t>
  </si>
  <si>
    <t>Spanish for the Professional</t>
  </si>
  <si>
    <t>Spanish</t>
  </si>
  <si>
    <t>Italian&amp;Ital-American Studies</t>
  </si>
  <si>
    <t>Digital Music Creation and Arr</t>
  </si>
  <si>
    <t>Music</t>
  </si>
  <si>
    <t>Music &amp; Entertainment Industry</t>
  </si>
  <si>
    <t>Music - Management</t>
  </si>
  <si>
    <t>Forensic Studies</t>
  </si>
  <si>
    <t>Geography</t>
  </si>
  <si>
    <t>International Studies</t>
  </si>
  <si>
    <t>Latin American&amp;Latino Studies</t>
  </si>
  <si>
    <t>Legal Studies</t>
  </si>
  <si>
    <t>Middle East Studies</t>
  </si>
  <si>
    <t>Political Science</t>
  </si>
  <si>
    <t>Public Policy&amp;Admin</t>
  </si>
  <si>
    <t>Urban Studies</t>
  </si>
  <si>
    <t>Psychology</t>
  </si>
  <si>
    <t>Criminology &amp; Crim Justice</t>
  </si>
  <si>
    <t>Sociology</t>
  </si>
  <si>
    <t>BA-EC-ESBL</t>
  </si>
  <si>
    <t>BA-EC-ESLC</t>
  </si>
  <si>
    <t>BA-EC-TSEB</t>
  </si>
  <si>
    <t>BA-EC-TSES</t>
  </si>
  <si>
    <t>BA-ELED-BEMS</t>
  </si>
  <si>
    <t>BA-ELED-BLES</t>
  </si>
  <si>
    <t>BA-ELED-BTSE</t>
  </si>
  <si>
    <t>BA-ELED-EESL</t>
  </si>
  <si>
    <t>BA-ELED-MSES</t>
  </si>
  <si>
    <t>BA-ELED-MTES</t>
  </si>
  <si>
    <t>BA-ELED-TBME</t>
  </si>
  <si>
    <t>BA-ELED-TDES</t>
  </si>
  <si>
    <t>BA-SEC-BESL</t>
  </si>
  <si>
    <t>BA-SEC-BETS</t>
  </si>
  <si>
    <t>BA-SEC-ESLS</t>
  </si>
  <si>
    <t>BA-SEC-ESTS</t>
  </si>
  <si>
    <t>BA-EC-BLNG</t>
  </si>
  <si>
    <t>BA-EC-CTSB</t>
  </si>
  <si>
    <t>BA-ELED-BLNG</t>
  </si>
  <si>
    <t>BA-ELED-LMSB</t>
  </si>
  <si>
    <t>BA-ELED-LSDB</t>
  </si>
  <si>
    <t>BA-ELED-TBMS</t>
  </si>
  <si>
    <t>BA-SEC-BLNG</t>
  </si>
  <si>
    <t>BA-CHEM</t>
  </si>
  <si>
    <t>BA-CODS</t>
  </si>
  <si>
    <t>BA-CODS-ACC</t>
  </si>
  <si>
    <t>BA-DIS</t>
  </si>
  <si>
    <t>Disability Studies - BA</t>
  </si>
  <si>
    <t>BA-EC-BLEL</t>
  </si>
  <si>
    <t>BA-EC-ELED</t>
  </si>
  <si>
    <t>BA-EC-GEN</t>
  </si>
  <si>
    <t>BA-EC-TSD</t>
  </si>
  <si>
    <t>BA-ECEP</t>
  </si>
  <si>
    <t>BA-ECON</t>
  </si>
  <si>
    <t>BA-ECON-RSDA</t>
  </si>
  <si>
    <t>BA-ELED-GEN</t>
  </si>
  <si>
    <t>BA-ELED-MS</t>
  </si>
  <si>
    <t>BA-ELED-SDMS</t>
  </si>
  <si>
    <t>BA-ELED-TSD</t>
  </si>
  <si>
    <t>BA-ESCI</t>
  </si>
  <si>
    <t>BA-IMS-BIO</t>
  </si>
  <si>
    <t>BA-IMS-CHEM</t>
  </si>
  <si>
    <t>BA-IMS-ENV</t>
  </si>
  <si>
    <t>BA-IMS-MATH</t>
  </si>
  <si>
    <t>BA-MATH</t>
  </si>
  <si>
    <t>BA-SEC</t>
  </si>
  <si>
    <t>BA-SEC-TSD</t>
  </si>
  <si>
    <t>BA-SOCI-CJA</t>
  </si>
  <si>
    <t>BA-SOCI-GENA</t>
  </si>
  <si>
    <t>BA-SOCI-SOSA</t>
  </si>
  <si>
    <t>BA-SPMG</t>
  </si>
  <si>
    <t>BM-MUS-CL-SC</t>
  </si>
  <si>
    <t>BM-MUS-JAZZ</t>
  </si>
  <si>
    <t>BM-MUS-MJZP</t>
  </si>
  <si>
    <t>BM-MUS-PGTR</t>
  </si>
  <si>
    <t>BM-MUSM-CLS</t>
  </si>
  <si>
    <t>BS-ABA</t>
  </si>
  <si>
    <t>BS-ACCT</t>
  </si>
  <si>
    <t>BS-ACT</t>
  </si>
  <si>
    <t>BS-AHLT</t>
  </si>
  <si>
    <t>BS-ATR</t>
  </si>
  <si>
    <t>BS-BIO-ECO</t>
  </si>
  <si>
    <t>BS-BIO-GEN</t>
  </si>
  <si>
    <t>BS-BIO-ORGN</t>
  </si>
  <si>
    <t>BS-BIO-PHB</t>
  </si>
  <si>
    <t>BS-BIO-PMED</t>
  </si>
  <si>
    <t>BS-BIOT</t>
  </si>
  <si>
    <t>BS-BMGT</t>
  </si>
  <si>
    <t>BS-BMKT</t>
  </si>
  <si>
    <t>BS-BMKT-DMKT</t>
  </si>
  <si>
    <t>BS-BUS-FIN</t>
  </si>
  <si>
    <t>BS-BUS-FNPL</t>
  </si>
  <si>
    <t>BS-BUS-GLST</t>
  </si>
  <si>
    <t>BS-BUS-MGT</t>
  </si>
  <si>
    <t>BS-BUS-MKT</t>
  </si>
  <si>
    <t>BS-CHEM</t>
  </si>
  <si>
    <t>BS-CIT</t>
  </si>
  <si>
    <t>BS-CODS</t>
  </si>
  <si>
    <t>BS-CS</t>
  </si>
  <si>
    <t>BS-ENV</t>
  </si>
  <si>
    <t>BS-EVSN</t>
  </si>
  <si>
    <t>BS-EXSC-EXP</t>
  </si>
  <si>
    <t>BS-FIN</t>
  </si>
  <si>
    <t>BS-FIN-CACB</t>
  </si>
  <si>
    <t>BS-FIN-FNTC</t>
  </si>
  <si>
    <t>BS-FIN-RSKM</t>
  </si>
  <si>
    <t>BS-FNPL</t>
  </si>
  <si>
    <t>BS-GLST</t>
  </si>
  <si>
    <t>BS-HHLS</t>
  </si>
  <si>
    <t>BS-HLST</t>
  </si>
  <si>
    <t>BS-IT</t>
  </si>
  <si>
    <t>BS-MATH</t>
  </si>
  <si>
    <t>BS-MDBC</t>
  </si>
  <si>
    <t>BS-MGT</t>
  </si>
  <si>
    <t>BS-MGT-HRM</t>
  </si>
  <si>
    <t>BS-MGT-SBE</t>
  </si>
  <si>
    <t>BS-MKT</t>
  </si>
  <si>
    <t>BS-MKT-DMKT</t>
  </si>
  <si>
    <t>BS-MKT-MKMG</t>
  </si>
  <si>
    <t>BS-NNUR</t>
  </si>
  <si>
    <t>BS-NURA</t>
  </si>
  <si>
    <t>BS-NURG</t>
  </si>
  <si>
    <t>BS-NURR</t>
  </si>
  <si>
    <t>BS-PBHL-ED</t>
  </si>
  <si>
    <t>BS-PBHL-GEN</t>
  </si>
  <si>
    <t>BS-PBHL-PROM</t>
  </si>
  <si>
    <t>BS-PE-K12</t>
  </si>
  <si>
    <t>BS-PE-KH12</t>
  </si>
  <si>
    <t>BS-SLP</t>
  </si>
  <si>
    <t>BS-SLS</t>
  </si>
  <si>
    <t>BS-SMED</t>
  </si>
  <si>
    <t>BS-WABA</t>
  </si>
  <si>
    <t>BS-WACT</t>
  </si>
  <si>
    <t>BS-WFIN</t>
  </si>
  <si>
    <t>BS-WGLS</t>
  </si>
  <si>
    <t>BS-WIT</t>
  </si>
  <si>
    <t>BS-WSLS</t>
  </si>
  <si>
    <t>CERT-AGNP</t>
  </si>
  <si>
    <t>CERT-AGP</t>
  </si>
  <si>
    <t>CERT-AMS</t>
  </si>
  <si>
    <t>CERT-AMSA</t>
  </si>
  <si>
    <t>CERT-ANPC</t>
  </si>
  <si>
    <t>CERT-BBSF</t>
  </si>
  <si>
    <t>CERT-BSFD</t>
  </si>
  <si>
    <t>CERT-CANB</t>
  </si>
  <si>
    <t>CERT-WCAN</t>
  </si>
  <si>
    <t>CERT-CELM</t>
  </si>
  <si>
    <t>CERT-CNRI</t>
  </si>
  <si>
    <t>CERT-CNRN</t>
  </si>
  <si>
    <t>CERT-CP3A</t>
  </si>
  <si>
    <t>CERT-CULC</t>
  </si>
  <si>
    <t>CERT-ELD</t>
  </si>
  <si>
    <t>CERT-ELEM</t>
  </si>
  <si>
    <t>CERT-EMAS</t>
  </si>
  <si>
    <t>CERT-EMSL</t>
  </si>
  <si>
    <t>CERT-ERS</t>
  </si>
  <si>
    <t>CERT-ESAR</t>
  </si>
  <si>
    <t>Engl as a Sec Lang  Alt Rt - CERT</t>
  </si>
  <si>
    <t>CERT-ESCR</t>
  </si>
  <si>
    <t>CERT-ESUP</t>
  </si>
  <si>
    <t>CERT-FNP</t>
  </si>
  <si>
    <t>CERT-GEFH</t>
  </si>
  <si>
    <t>CERT-HRM</t>
  </si>
  <si>
    <t>CERT-MBAP</t>
  </si>
  <si>
    <t>CERT-NFNP</t>
  </si>
  <si>
    <t>CERT-NNRA</t>
  </si>
  <si>
    <t>CERT-NNRE</t>
  </si>
  <si>
    <t>CERT-PBPP</t>
  </si>
  <si>
    <t>CERT-PODC</t>
  </si>
  <si>
    <t>CERT-SAC</t>
  </si>
  <si>
    <t>CERT-SHCO</t>
  </si>
  <si>
    <t>Direcotr of School Counseling Services</t>
  </si>
  <si>
    <t>CERT-SLM</t>
  </si>
  <si>
    <t>CERT-SLMA</t>
  </si>
  <si>
    <t>CERT-STM</t>
  </si>
  <si>
    <t>STEAM GR CERT</t>
  </si>
  <si>
    <t>CERT-TSD</t>
  </si>
  <si>
    <t>CERT-TSDA</t>
  </si>
  <si>
    <t>CERT-WBDM</t>
  </si>
  <si>
    <t>CERT-WESU</t>
  </si>
  <si>
    <t>CERT-WFRA</t>
  </si>
  <si>
    <t>CERT-WHRM</t>
  </si>
  <si>
    <t>CERT-WSCP</t>
  </si>
  <si>
    <t>CERT-WSHM</t>
  </si>
  <si>
    <t>CERT-WTSD</t>
  </si>
  <si>
    <t>CRT-P3A</t>
  </si>
  <si>
    <t>CRT-SNC-INR</t>
  </si>
  <si>
    <t>CRT-SNC-NINR</t>
  </si>
  <si>
    <t>DNP-NURP</t>
  </si>
  <si>
    <t>EDD-LEAD</t>
  </si>
  <si>
    <t>END-AMS</t>
  </si>
  <si>
    <t>END-AMSA</t>
  </si>
  <si>
    <t>END-EMS</t>
  </si>
  <si>
    <t>END-EMSA</t>
  </si>
  <si>
    <t>END-ESL</t>
  </si>
  <si>
    <t>END-RDSP</t>
  </si>
  <si>
    <t>END-SCPR</t>
  </si>
  <si>
    <t>END-SPED-LD</t>
  </si>
  <si>
    <t>END-SUPV</t>
  </si>
  <si>
    <t>END-TSD</t>
  </si>
  <si>
    <t>END-TSDA</t>
  </si>
  <si>
    <t>MA-EHEA-LST</t>
  </si>
  <si>
    <t>MA-HEA-LST</t>
  </si>
  <si>
    <t>MA-HEA-SDEV</t>
  </si>
  <si>
    <t>MA-HIST</t>
  </si>
  <si>
    <t>MA-PCOM-CSC</t>
  </si>
  <si>
    <t>MA-PCOM-MPW</t>
  </si>
  <si>
    <t>MAT-ELEA</t>
  </si>
  <si>
    <t>MAT-ELEM-GEN</t>
  </si>
  <si>
    <t>MAT-ELEM-MS</t>
  </si>
  <si>
    <t>MAT-ELEM-MSA</t>
  </si>
  <si>
    <t>MAT-ELEM-TSD</t>
  </si>
  <si>
    <t>MAT-SEC</t>
  </si>
  <si>
    <t>Secondary Education (M.A.T.)</t>
  </si>
  <si>
    <t>MAT-SEC-ART</t>
  </si>
  <si>
    <t>MAT-SEC-ARTA</t>
  </si>
  <si>
    <t>MAT-SEC-BIO</t>
  </si>
  <si>
    <t>MAT-SEC-CHEM</t>
  </si>
  <si>
    <t>MAT-SEC-ENG</t>
  </si>
  <si>
    <t>MAT-SEC-ENGA</t>
  </si>
  <si>
    <t>MAT-SEC-ESCI</t>
  </si>
  <si>
    <t>MAT-SEC-MATH</t>
  </si>
  <si>
    <t>MAT-SEC-MTHA</t>
  </si>
  <si>
    <t>MAT-SEC-MUS</t>
  </si>
  <si>
    <t>MAT-SEC-PSCI</t>
  </si>
  <si>
    <t>MAT-SEC-SCI</t>
  </si>
  <si>
    <t>MAT-SEC-SPAN</t>
  </si>
  <si>
    <t>MAT-SEC-SPNA</t>
  </si>
  <si>
    <t>MAT-SEC-SS</t>
  </si>
  <si>
    <t>MAT-SEC-SSA</t>
  </si>
  <si>
    <t>MBA-BABA-ABA</t>
  </si>
  <si>
    <t>MBA-BACC-ACC</t>
  </si>
  <si>
    <t>MBA-BENT-ENT</t>
  </si>
  <si>
    <t>MBA-BFIN-FIN</t>
  </si>
  <si>
    <t>MBA-BGEN-GEN</t>
  </si>
  <si>
    <t>MBA-BHEM-HEM</t>
  </si>
  <si>
    <t>MBA-BHRM-HR</t>
  </si>
  <si>
    <t>MBA-BMKT-MKT</t>
  </si>
  <si>
    <t>MBA-BSST-SST</t>
  </si>
  <si>
    <t>MBA-BUS-ABA</t>
  </si>
  <si>
    <t>MBA-BUS-ACCT</t>
  </si>
  <si>
    <t>MBA-BUS-ENT</t>
  </si>
  <si>
    <t>MBA-BUS-FIN</t>
  </si>
  <si>
    <t>MBA-BUS-GEN</t>
  </si>
  <si>
    <t>MBA-BUS-HRM</t>
  </si>
  <si>
    <t>MBA-BUS-MKT</t>
  </si>
  <si>
    <t>MED-CL-CNRI</t>
  </si>
  <si>
    <t>MED-CL-EC</t>
  </si>
  <si>
    <t>MED-CL-LT</t>
  </si>
  <si>
    <t>MED-CL-MHSM</t>
  </si>
  <si>
    <t>MED-CL-SLM</t>
  </si>
  <si>
    <t>MED-CL-STM</t>
  </si>
  <si>
    <t>MED-CL-TCM</t>
  </si>
  <si>
    <t>MED-ECL-TWR</t>
  </si>
  <si>
    <t>MED-EDLP</t>
  </si>
  <si>
    <t>Educational Leadership (M.Ed.)</t>
  </si>
  <si>
    <t>MED-EELP</t>
  </si>
  <si>
    <t>MED-ELDN</t>
  </si>
  <si>
    <t>MED-ESPD-ASD</t>
  </si>
  <si>
    <t>MED-LITR-RDG</t>
  </si>
  <si>
    <t>Literacy (M.Ed.)</t>
  </si>
  <si>
    <t>MED-MMLE</t>
  </si>
  <si>
    <t>MED-PRCO-MHL</t>
  </si>
  <si>
    <t>MED-PRCO-SCH</t>
  </si>
  <si>
    <t>MED-SPED-ASD</t>
  </si>
  <si>
    <t>MED-SPED-LD</t>
  </si>
  <si>
    <t>MED-SPED-TSD</t>
  </si>
  <si>
    <t>MED-WCL-SLM</t>
  </si>
  <si>
    <t>MED-WLTR-RDG</t>
  </si>
  <si>
    <t>MED-WSPE-TSD</t>
  </si>
  <si>
    <t>MFA-VSAT-AM T</t>
  </si>
  <si>
    <t>MS-ABA</t>
  </si>
  <si>
    <t>MS-APLM</t>
  </si>
  <si>
    <t>MS-APLM-AS</t>
  </si>
  <si>
    <t>MS-APLM-DM</t>
  </si>
  <si>
    <t>MS-AT</t>
  </si>
  <si>
    <t>MS-BABA</t>
  </si>
  <si>
    <t>MS-BFFS-FIN</t>
  </si>
  <si>
    <t>MS-BFFS-FINP</t>
  </si>
  <si>
    <t>MS-BIO</t>
  </si>
  <si>
    <t>MS-BIOT</t>
  </si>
  <si>
    <t>MS-CODS</t>
  </si>
  <si>
    <t>MS-EXP</t>
  </si>
  <si>
    <t>MS-EXSS-EXP</t>
  </si>
  <si>
    <t>MS-EXSS-GEN</t>
  </si>
  <si>
    <t>MS-EXSS-SPAD</t>
  </si>
  <si>
    <t>MS-FFS-FIN</t>
  </si>
  <si>
    <t>MS-FFS-FINP</t>
  </si>
  <si>
    <t>MS-MC</t>
  </si>
  <si>
    <t>MS-SLD</t>
  </si>
  <si>
    <t>MS-SLP</t>
  </si>
  <si>
    <t>MS-SPAD</t>
  </si>
  <si>
    <t>MSN-NNUR-ADT</t>
  </si>
  <si>
    <t>MSN-NNUR-AGP</t>
  </si>
  <si>
    <t>MSN-NNUR-EDT</t>
  </si>
  <si>
    <t>MSN-NNUR-FNP</t>
  </si>
  <si>
    <t>MSN-NUR-ADT</t>
  </si>
  <si>
    <t>MSN-NUR-AGNP</t>
  </si>
  <si>
    <t>MSN-NUR-ANP</t>
  </si>
  <si>
    <t>MSN-NUR-EDT</t>
  </si>
  <si>
    <t>MSN-NUR-FNP</t>
  </si>
  <si>
    <t>MSN-NUR-SCN</t>
  </si>
  <si>
    <t>MWPH</t>
  </si>
  <si>
    <t>PTM-EDUC</t>
  </si>
  <si>
    <t>PTM-ELED</t>
  </si>
  <si>
    <t>BA-EC</t>
  </si>
  <si>
    <t>MAT-SEC-PHYS</t>
  </si>
  <si>
    <t>Department/Program</t>
  </si>
  <si>
    <t>Fall 2019</t>
  </si>
  <si>
    <t>Fall 2020</t>
  </si>
  <si>
    <t>Fall 2021</t>
  </si>
  <si>
    <t>Fall 2022</t>
  </si>
  <si>
    <t>BA-CTE</t>
  </si>
  <si>
    <t>BM-MUS-SEJZ</t>
  </si>
  <si>
    <t>CERT-ESU</t>
  </si>
  <si>
    <t>CERT-ONL</t>
  </si>
  <si>
    <t>CERT-PETH</t>
  </si>
  <si>
    <t>CERT-TLDR</t>
  </si>
  <si>
    <t>CERT-WTSA</t>
  </si>
  <si>
    <t>MAT-SEC-BIOA</t>
  </si>
  <si>
    <t>MAT-SEC-PSCA</t>
  </si>
  <si>
    <t>MED-EDLN</t>
  </si>
  <si>
    <t>MFA-VSAT-AMT</t>
  </si>
  <si>
    <t>Minor</t>
  </si>
  <si>
    <t>Fall 2023</t>
  </si>
  <si>
    <t>Accounting</t>
  </si>
  <si>
    <t>Biology</t>
  </si>
  <si>
    <t>Biology Honors Program</t>
  </si>
  <si>
    <t>Business Administration</t>
  </si>
  <si>
    <t>Business Honors Program</t>
  </si>
  <si>
    <t>Chemistry</t>
  </si>
  <si>
    <t>Cln Psy &amp; Neur Honors Program</t>
  </si>
  <si>
    <t>Cognitive Sci Honors Program</t>
  </si>
  <si>
    <t>Communication Disorders</t>
  </si>
  <si>
    <t>Computer Information Systems</t>
  </si>
  <si>
    <t>Computer Science</t>
  </si>
  <si>
    <t>Disability Studies</t>
  </si>
  <si>
    <t>ESL</t>
  </si>
  <si>
    <t>Economics</t>
  </si>
  <si>
    <t>English as a Second Lang</t>
  </si>
  <si>
    <t>Environmental Science</t>
  </si>
  <si>
    <t>Finance</t>
  </si>
  <si>
    <t>Global Pub Hlth Honors Program</t>
  </si>
  <si>
    <t>Health Studies</t>
  </si>
  <si>
    <t>Humanities Honors Program</t>
  </si>
  <si>
    <t>Independent Honors Program</t>
  </si>
  <si>
    <t>Korean Studies</t>
  </si>
  <si>
    <t>Management</t>
  </si>
  <si>
    <t>Marketing</t>
  </si>
  <si>
    <t>Mathematics</t>
  </si>
  <si>
    <t>Music Honors Program</t>
  </si>
  <si>
    <t>Nursing Honors Program</t>
  </si>
  <si>
    <t>Physics</t>
  </si>
  <si>
    <t>Prfrmng &amp; Lit Arts Honors Prgm</t>
  </si>
  <si>
    <t>Professional Sales</t>
  </si>
  <si>
    <t>Public Health</t>
  </si>
  <si>
    <t>Public Relations</t>
  </si>
  <si>
    <t>Social Science Honors Program</t>
  </si>
  <si>
    <t>Sport Management</t>
  </si>
  <si>
    <t>Statistics</t>
  </si>
  <si>
    <t>Sustainability &amp; Climate</t>
  </si>
  <si>
    <t>Teachers of Students w Disab</t>
  </si>
  <si>
    <t>Urban &amp; Community</t>
  </si>
  <si>
    <t>Visual Communication</t>
  </si>
  <si>
    <t>Notes:</t>
  </si>
  <si>
    <t>Color explanations are described on the bottom of each sheet and are informed by the Metrics document also found on the Provost's Office website.</t>
  </si>
  <si>
    <t>Data drawn from Power BI, with supplemental program track breakout analysis by Office of Institutional Effectiveness.</t>
  </si>
  <si>
    <t>In a few cases, program admission information was not available at a particular level of sub-analysis.</t>
  </si>
  <si>
    <t xml:space="preserve">For details on EAB Labor Market and Opportunity Scores, see this 11/9/21 report posted to the FS website: </t>
  </si>
  <si>
    <t>https://www.wpunj.edu/senate/meeting_packets/meeting_packets_2021-2024/meeting-packet-20211026/EAB_Undergraduate%20Portfolio%20Health%20Check%20for%20WPU.pdf</t>
  </si>
  <si>
    <t>For ease of viewing, individual year datafields are mostly hidden. These can be unhidden to see what informs a summary datapoint.</t>
  </si>
  <si>
    <t>YEARS&lt;5</t>
  </si>
  <si>
    <t>EAB OPPOR</t>
  </si>
  <si>
    <t>SPEC ED, COUNSEL, &amp; DIS (1st &amp; 2nd Majors)</t>
  </si>
  <si>
    <t>TEACHER EDUCATION (1st &amp; 2nd Majors)</t>
  </si>
  <si>
    <t>Early Childhood (B.A.) BLEL</t>
  </si>
  <si>
    <t>Early Childhood (B.A.) BLNG</t>
  </si>
  <si>
    <t>Early Childhood (B.A.) CTSB</t>
  </si>
  <si>
    <t>Early Childhood (B.A.) ELED</t>
  </si>
  <si>
    <t>Early Childhood (B.A.) ESBL</t>
  </si>
  <si>
    <t>Early Childhood (B.A.) ESLC</t>
  </si>
  <si>
    <t>Early Childhood (B.A.) GEN</t>
  </si>
  <si>
    <t>Early Childhood (B.A.) TSD</t>
  </si>
  <si>
    <t>Early Childhood (B.A.) TSEB</t>
  </si>
  <si>
    <t>Early Childhood (B.A.) TSES</t>
  </si>
  <si>
    <t>TOTAL EARLY CHILDHOOD ED</t>
  </si>
  <si>
    <t>BA EC TOTAL</t>
  </si>
  <si>
    <t>Early Childhood Ed for Paraprofessional</t>
  </si>
  <si>
    <t>Elementary Education (B.A.) BEMS</t>
  </si>
  <si>
    <t>Elementary Education (B.A.) BLES</t>
  </si>
  <si>
    <t>Elementary Education (B.A.) BLNG</t>
  </si>
  <si>
    <t>Elementary Education (B.A.) BTSE</t>
  </si>
  <si>
    <t>Elementary Education (B.A.) EESL</t>
  </si>
  <si>
    <t>Elementary Education (B.A.) GEN</t>
  </si>
  <si>
    <t>Elementary Education (B.A.) LMSB</t>
  </si>
  <si>
    <t>Elementary Education (B.A.)LSDB</t>
  </si>
  <si>
    <t>Elementary Education (B.A.) MS</t>
  </si>
  <si>
    <t>Elementary Education (B.A.) MSES</t>
  </si>
  <si>
    <t>Elementary Education (B.A.) MTES</t>
  </si>
  <si>
    <t>Elementary Education (B.A.) SDMS</t>
  </si>
  <si>
    <t>Elementary Education (B.A.) TBME</t>
  </si>
  <si>
    <t>Elementary Education (B.A.) TDES</t>
  </si>
  <si>
    <t>Elementary Education (B.A.) TSD</t>
  </si>
  <si>
    <t>TOTAL ELEMENTARY EDUCATION</t>
  </si>
  <si>
    <t>BA ELED TOTAL</t>
  </si>
  <si>
    <t xml:space="preserve">Secondary Education (B.A.) GEN </t>
  </si>
  <si>
    <t>Secondary Education (B.A.) BLNG</t>
  </si>
  <si>
    <t>Secondary Education (B.A.) ESLS</t>
  </si>
  <si>
    <t>Secondary Education (B.A.) ESTS</t>
  </si>
  <si>
    <t>Secondary Education (B.A.) TSD</t>
  </si>
  <si>
    <t xml:space="preserve">TOTAL SECONDARY EDUCATION </t>
  </si>
  <si>
    <t>BA SEC TOTAL</t>
  </si>
  <si>
    <t>ED LEAD &amp; PROF STUDIES</t>
  </si>
  <si>
    <t>Labor Market</t>
  </si>
  <si>
    <t>Higher Ed Admin - Leadership</t>
  </si>
  <si>
    <t>Hiher Ed Admin - WPOnline</t>
  </si>
  <si>
    <t>TOTAL HIGHER ED ADMIN</t>
  </si>
  <si>
    <t>MA HEA TOTAL</t>
  </si>
  <si>
    <t>0.85</t>
  </si>
  <si>
    <t>C&amp;L Early Childhood (M.Ed.)</t>
  </si>
  <si>
    <t>DELIVERED BY TEACHER ED</t>
  </si>
  <si>
    <t>C&amp;L STEAM</t>
  </si>
  <si>
    <t>C&amp;L Teaching Children Math</t>
  </si>
  <si>
    <t>C&amp;L School Library Media (M.Ed.)</t>
  </si>
  <si>
    <t>SCHOOL LIBRARY MEDIA SUBTOTAL</t>
  </si>
  <si>
    <t>MED SLM SUBTOTAL</t>
  </si>
  <si>
    <t>TOTAL MED CURRICULUM &amp; LEARNING</t>
  </si>
  <si>
    <t>MED CL TOTAL</t>
  </si>
  <si>
    <t>Ed Leadership with CERT WPOnline</t>
  </si>
  <si>
    <t>Ed Leadership No Cert WPOnline</t>
  </si>
  <si>
    <t>TOTAL EDUCATIONAL LEADERSHIP</t>
  </si>
  <si>
    <t>MED EDLP TOTAL</t>
  </si>
  <si>
    <t>TOTAL LITERACY MED</t>
  </si>
  <si>
    <t>MED RDG TOTAL</t>
  </si>
  <si>
    <t>Leadership  (Ed.D)</t>
  </si>
  <si>
    <t>SPEC ED &amp; COUNSELING</t>
  </si>
  <si>
    <t>Sp. Ed. Autism Spec. &amp; Other M.Ed WPOnline</t>
  </si>
  <si>
    <t>Sp. Ed. Teacher of Students with Dis.</t>
  </si>
  <si>
    <t>Sp. Ed. Teacher of Students with Dis. WPO</t>
  </si>
  <si>
    <t>TSD MED SUBTOTAL</t>
  </si>
  <si>
    <t>MED TSD SUBTOTAL</t>
  </si>
  <si>
    <t>TOTAL SPECIAL EDUCATION</t>
  </si>
  <si>
    <t>MED SPED TOTAL</t>
  </si>
  <si>
    <t>Prof. Counseling (M.Ed.) Mental Health</t>
  </si>
  <si>
    <t>Prof. Counseling (M.Ed.) School Counseling</t>
  </si>
  <si>
    <t>TOTAL PROFESSIONAL COUNSELING</t>
  </si>
  <si>
    <t>MED PRCO TOTAL</t>
  </si>
  <si>
    <t>TEACHER EDUCATION</t>
  </si>
  <si>
    <t>MED C&amp;L Early Ed Track Listed above with MED C&amp;L Degree</t>
  </si>
  <si>
    <t>Elem Education (M.A.T.) GEN</t>
  </si>
  <si>
    <t>Elem Education (M.A.T.) MS</t>
  </si>
  <si>
    <t>Elem Education (M.A.T.) MS AR</t>
  </si>
  <si>
    <t>Elem Education (M.A.T.) TSD</t>
  </si>
  <si>
    <t>TOTAL ELEMENTARY ED MAT</t>
  </si>
  <si>
    <t>MAT ELED TOTAL</t>
  </si>
  <si>
    <t>Secondary Education (M.A.T.) ART</t>
  </si>
  <si>
    <t>Secondary Education (M.A.T.) BIO</t>
  </si>
  <si>
    <t>Secondary Education (M.A.T.) CHEM</t>
  </si>
  <si>
    <t>Secondary Education (M.A.T.) ENG</t>
  </si>
  <si>
    <t>Secondary Education (M.A.T.) ESCI</t>
  </si>
  <si>
    <t>Secondary Education (M.A.T.) MATH</t>
  </si>
  <si>
    <t>Secondary Education (M.A.T.) MUS</t>
  </si>
  <si>
    <t>Secondary Education (M.A.T.) PSCI</t>
  </si>
  <si>
    <t>Secondary Education (M.A.T.) SCI</t>
  </si>
  <si>
    <t>Secondary Education (M.A.T.) SPAN</t>
  </si>
  <si>
    <t>Secondary Education (M.A.T.) SS</t>
  </si>
  <si>
    <t>TOTAL SECONDARY ED MAT</t>
  </si>
  <si>
    <t>MAT SEC TOTAL</t>
  </si>
  <si>
    <t>Assoc Media Specialist GR CERT</t>
  </si>
  <si>
    <t>Assoc Media Specialist AR GR CERT</t>
  </si>
  <si>
    <t>School Principal GR CERT</t>
  </si>
  <si>
    <t>School Principal GR CERT WPOnline</t>
  </si>
  <si>
    <t>School Supervisor GR CERT</t>
  </si>
  <si>
    <t>School Supervisor GR CERT WPO</t>
  </si>
  <si>
    <t>School Library Media GR CERT</t>
  </si>
  <si>
    <t>School Library Media AR GR CERT</t>
  </si>
  <si>
    <t>SPED ED, COUNSEL, &amp; DIS</t>
  </si>
  <si>
    <t>Learning Disabilities GR CERT</t>
  </si>
  <si>
    <t>Student Asst. Coord. GR CERT</t>
  </si>
  <si>
    <t>Teach. of Students with Dis. GR CERT</t>
  </si>
  <si>
    <t>Teach. Students Dis. Alt Route GR CERT</t>
  </si>
  <si>
    <t>Teach. of Students with Dis. GR CERT WPO</t>
  </si>
  <si>
    <t>TSD CERT TOTAL</t>
  </si>
  <si>
    <t>Early Childhood Alt Route  GR CERT</t>
  </si>
  <si>
    <t>Middle School 5-8 Math GR CERT</t>
  </si>
  <si>
    <t>Middle School Lang Arts 5-8GR CERT</t>
  </si>
  <si>
    <t>Reading Specialist - CERT</t>
  </si>
  <si>
    <t>SPED, COUNSEL, &amp; DIS</t>
  </si>
  <si>
    <t>New; replacing Endorsement add on to major.</t>
  </si>
  <si>
    <t>BA-WCOM</t>
  </si>
  <si>
    <t>BA-FTA</t>
  </si>
  <si>
    <t>BA-JRN</t>
  </si>
  <si>
    <t>BA-MUS-DMC</t>
  </si>
  <si>
    <t>BA-SEC-CTE</t>
  </si>
  <si>
    <t>BA-WJRN</t>
  </si>
  <si>
    <t>BM-MUS-JWMS</t>
  </si>
  <si>
    <t>BM-MUS-PBW</t>
  </si>
  <si>
    <t>BS-EXP</t>
  </si>
  <si>
    <t>BS-IT-CBS</t>
  </si>
  <si>
    <t>BS-WIT-CBS</t>
  </si>
  <si>
    <t>CERT - MA</t>
  </si>
  <si>
    <t>UG</t>
  </si>
  <si>
    <t>GR</t>
  </si>
  <si>
    <t>CERT-ESLA</t>
  </si>
  <si>
    <t>CERT-PC3A</t>
  </si>
  <si>
    <t>CERT-UXRT</t>
  </si>
  <si>
    <t>CERT-WERS</t>
  </si>
  <si>
    <t>CTUP-CRT-CTE</t>
  </si>
  <si>
    <t>CTEP-CRT-CTE</t>
  </si>
  <si>
    <t>MA-IMC</t>
  </si>
  <si>
    <t>MAT-SEC-MUSA</t>
  </si>
  <si>
    <t>MBA-WBUS-ABA</t>
  </si>
  <si>
    <t>MSABATOTAL</t>
  </si>
  <si>
    <t>MSFFSTOTAL</t>
  </si>
  <si>
    <t>NDG-NDEG</t>
  </si>
  <si>
    <t>EN F23</t>
  </si>
  <si>
    <t>EN F24</t>
  </si>
  <si>
    <t>AD F20</t>
  </si>
  <si>
    <t>AD F21</t>
  </si>
  <si>
    <t>AD F22</t>
  </si>
  <si>
    <t>AD F23</t>
  </si>
  <si>
    <t>AD F24</t>
  </si>
  <si>
    <t>EN F20</t>
  </si>
  <si>
    <t>EN F21</t>
  </si>
  <si>
    <t>EN F22</t>
  </si>
  <si>
    <t>F 2024</t>
  </si>
  <si>
    <t>F  2022</t>
  </si>
  <si>
    <t>Fall 2024</t>
  </si>
  <si>
    <t>Year</t>
  </si>
  <si>
    <t>2019-20</t>
  </si>
  <si>
    <t>2020-21</t>
  </si>
  <si>
    <t>2021-22</t>
  </si>
  <si>
    <t>2022-23</t>
  </si>
  <si>
    <t>2023-24</t>
  </si>
  <si>
    <t>Program</t>
  </si>
  <si>
    <t>Count</t>
  </si>
  <si>
    <t>Applied filters:
Year is not 2014-15, 2015-16, 2016-17, 2017-18, 2018-19, or z
College is Education</t>
  </si>
  <si>
    <t>Elementary Education (B.A.) TBMS</t>
  </si>
  <si>
    <t>Secondary Education (B.A.) CTE</t>
  </si>
  <si>
    <t>Secondary Education (B.A.) BETS</t>
  </si>
  <si>
    <t>Secondary Education (B.A.) BESL</t>
  </si>
  <si>
    <t>2024 Yield</t>
  </si>
  <si>
    <t>% = F2024/ previous years average</t>
  </si>
  <si>
    <t>%=F2024/previous years average</t>
  </si>
  <si>
    <t>C&amp;L Bilingual Ed (M.Ed.)</t>
  </si>
  <si>
    <t>C&amp;L School Nursing (M.Ed.)</t>
  </si>
  <si>
    <t>Elem Education (M.A.T.) AR</t>
  </si>
  <si>
    <t>Secondary Education (M.A.T.) PHYS</t>
  </si>
  <si>
    <t>Secondary Education (M.A.T.) ARTA</t>
  </si>
  <si>
    <t>Secondary Education (M.A.T.) ENGA</t>
  </si>
  <si>
    <t>Secondary Education (M.A.T.) MTHA</t>
  </si>
  <si>
    <t>Secondary Education (M.A.T.) SPNA</t>
  </si>
  <si>
    <t>Secondary Education (M.A.T.) SSA</t>
  </si>
  <si>
    <t>Secondary Education (M.A.T.) BIOA</t>
  </si>
  <si>
    <t>Secondary Education (M.A.T.) MUSA</t>
  </si>
  <si>
    <t>Secondary Education (M.A.T.) PSCA</t>
  </si>
  <si>
    <t>Sp. Ed. Learning Disabilities Consultant</t>
  </si>
  <si>
    <t>Reading Specialist - CERT WPO</t>
  </si>
  <si>
    <t>Teach. Students Dis. Alt Route GR CERT WPO</t>
  </si>
  <si>
    <t>.</t>
  </si>
  <si>
    <t>Behav &amp; SocSci Rsch Skl</t>
  </si>
  <si>
    <t>Bilingual Education</t>
  </si>
  <si>
    <t>Entrepreneurship NonMgt Mjr</t>
  </si>
  <si>
    <t>Finance Non Majr</t>
  </si>
  <si>
    <t>Global Business NonMajr</t>
  </si>
  <si>
    <t>Management NonMgt Mjr</t>
  </si>
  <si>
    <t>Marketing Non Mkt Majors</t>
  </si>
  <si>
    <t>Music - Sound Engineering Arts</t>
  </si>
  <si>
    <t>Social Justice Studies</t>
  </si>
  <si>
    <t>Speech-Language Pathology</t>
  </si>
  <si>
    <t>Offered by CAHSS for COE students; replaced Endorsement add on to major</t>
  </si>
  <si>
    <t>Replaced Endorsement add on to major.</t>
  </si>
  <si>
    <t>C&amp;L School Library Media (M.Ed.) WPOnline</t>
  </si>
  <si>
    <t>C&amp;L Teaching Writing WPOnline</t>
  </si>
  <si>
    <t>Literacy (M.Ed.) WPOnline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</si>
</sst>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 (Body)"/>
    </font>
    <font>
      <b/>
      <sz val="11"/>
      <color rgb="FF000000"/>
      <name val="Calibri"/>
      <family val="2"/>
    </font>
    <font>
      <sz val="11"/>
      <color rgb="FF000000"/>
      <name val="Calibri (Body)"/>
    </font>
    <font>
      <b/>
      <i/>
      <sz val="11"/>
      <color rgb="FF000000"/>
      <name val="Calibri (Body)"/>
    </font>
    <font>
      <i/>
      <sz val="11"/>
      <color rgb="FF000000"/>
      <name val="Calibri (Body)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indexed="8"/>
      <name val="Calibri"/>
      <family val="2"/>
    </font>
    <font>
      <sz val="11"/>
      <color theme="1"/>
      <name val="Calibri (Body)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 (Body)"/>
    </font>
    <font>
      <sz val="11"/>
      <color theme="0"/>
      <name val="Calibri"/>
      <family val="2"/>
    </font>
    <font>
      <b/>
      <sz val="11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25051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3" tint="0.749992370372631"/>
        <bgColor rgb="FF000000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9" fontId="4" fillId="0" borderId="7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2" fillId="0" borderId="0" xfId="0" applyNumberFormat="1" applyFont="1"/>
    <xf numFmtId="0" fontId="2" fillId="0" borderId="6" xfId="0" applyFont="1" applyBorder="1" applyAlignment="1">
      <alignment horizontal="right"/>
    </xf>
    <xf numFmtId="9" fontId="2" fillId="2" borderId="7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9" fontId="2" fillId="3" borderId="7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3" fillId="2" borderId="7" xfId="0" applyNumberFormat="1" applyFont="1" applyFill="1" applyBorder="1"/>
    <xf numFmtId="2" fontId="5" fillId="5" borderId="0" xfId="0" applyNumberFormat="1" applyFont="1" applyFill="1"/>
    <xf numFmtId="9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/>
    <xf numFmtId="2" fontId="5" fillId="0" borderId="0" xfId="0" applyNumberFormat="1" applyFont="1"/>
    <xf numFmtId="0" fontId="2" fillId="6" borderId="6" xfId="0" applyFont="1" applyFill="1" applyBorder="1" applyAlignment="1">
      <alignment horizontal="right"/>
    </xf>
    <xf numFmtId="9" fontId="2" fillId="6" borderId="7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164" fontId="2" fillId="6" borderId="0" xfId="0" applyNumberFormat="1" applyFont="1" applyFill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164" fontId="2" fillId="6" borderId="6" xfId="0" applyNumberFormat="1" applyFont="1" applyFill="1" applyBorder="1" applyAlignment="1">
      <alignment horizontal="right"/>
    </xf>
    <xf numFmtId="165" fontId="3" fillId="6" borderId="5" xfId="0" applyNumberFormat="1" applyFont="1" applyFill="1" applyBorder="1"/>
    <xf numFmtId="165" fontId="3" fillId="6" borderId="7" xfId="0" applyNumberFormat="1" applyFont="1" applyFill="1" applyBorder="1"/>
    <xf numFmtId="0" fontId="2" fillId="3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2" fontId="5" fillId="7" borderId="0" xfId="0" applyNumberFormat="1" applyFont="1" applyFill="1"/>
    <xf numFmtId="0" fontId="5" fillId="3" borderId="6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7" fillId="0" borderId="0" xfId="0" applyFont="1"/>
    <xf numFmtId="49" fontId="8" fillId="0" borderId="0" xfId="0" applyNumberFormat="1" applyFont="1"/>
    <xf numFmtId="0" fontId="8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6" fillId="0" borderId="7" xfId="0" applyNumberFormat="1" applyFont="1" applyBorder="1"/>
    <xf numFmtId="0" fontId="5" fillId="0" borderId="2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9" fontId="2" fillId="8" borderId="0" xfId="0" applyNumberFormat="1" applyFont="1" applyFill="1"/>
    <xf numFmtId="0" fontId="4" fillId="8" borderId="0" xfId="0" applyFont="1" applyFill="1"/>
    <xf numFmtId="0" fontId="2" fillId="8" borderId="6" xfId="0" applyFont="1" applyFill="1" applyBorder="1" applyAlignment="1">
      <alignment horizontal="right"/>
    </xf>
    <xf numFmtId="9" fontId="2" fillId="8" borderId="7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164" fontId="2" fillId="8" borderId="0" xfId="0" applyNumberFormat="1" applyFont="1" applyFill="1" applyAlignment="1">
      <alignment horizontal="right"/>
    </xf>
    <xf numFmtId="0" fontId="5" fillId="8" borderId="5" xfId="0" applyFont="1" applyFill="1" applyBorder="1" applyAlignment="1">
      <alignment horizontal="right"/>
    </xf>
    <xf numFmtId="0" fontId="5" fillId="8" borderId="0" xfId="0" applyFont="1" applyFill="1" applyAlignment="1">
      <alignment horizontal="right"/>
    </xf>
    <xf numFmtId="0" fontId="5" fillId="8" borderId="8" xfId="0" applyFont="1" applyFill="1" applyBorder="1" applyAlignment="1">
      <alignment horizontal="right"/>
    </xf>
    <xf numFmtId="164" fontId="2" fillId="8" borderId="6" xfId="0" applyNumberFormat="1" applyFont="1" applyFill="1" applyBorder="1" applyAlignment="1">
      <alignment horizontal="right"/>
    </xf>
    <xf numFmtId="165" fontId="3" fillId="8" borderId="5" xfId="0" applyNumberFormat="1" applyFont="1" applyFill="1" applyBorder="1"/>
    <xf numFmtId="165" fontId="3" fillId="8" borderId="7" xfId="0" applyNumberFormat="1" applyFont="1" applyFill="1" applyBorder="1"/>
    <xf numFmtId="165" fontId="3" fillId="2" borderId="5" xfId="0" applyNumberFormat="1" applyFont="1" applyFill="1" applyBorder="1"/>
    <xf numFmtId="2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8" borderId="6" xfId="0" applyFont="1" applyFill="1" applyBorder="1" applyAlignment="1">
      <alignment horizontal="right"/>
    </xf>
    <xf numFmtId="164" fontId="8" fillId="8" borderId="0" xfId="0" applyNumberFormat="1" applyFont="1" applyFill="1" applyAlignment="1">
      <alignment horizontal="right"/>
    </xf>
    <xf numFmtId="0" fontId="7" fillId="8" borderId="0" xfId="0" applyFont="1" applyFill="1" applyAlignment="1">
      <alignment horizontal="right"/>
    </xf>
    <xf numFmtId="164" fontId="8" fillId="8" borderId="6" xfId="0" applyNumberFormat="1" applyFont="1" applyFill="1" applyBorder="1" applyAlignment="1">
      <alignment horizontal="right"/>
    </xf>
    <xf numFmtId="165" fontId="6" fillId="8" borderId="5" xfId="0" applyNumberFormat="1" applyFont="1" applyFill="1" applyBorder="1"/>
    <xf numFmtId="165" fontId="6" fillId="8" borderId="7" xfId="0" applyNumberFormat="1" applyFont="1" applyFill="1" applyBorder="1"/>
    <xf numFmtId="0" fontId="8" fillId="0" borderId="0" xfId="0" applyFont="1"/>
    <xf numFmtId="0" fontId="8" fillId="3" borderId="6" xfId="0" applyFont="1" applyFill="1" applyBorder="1" applyAlignment="1">
      <alignment horizontal="right"/>
    </xf>
    <xf numFmtId="9" fontId="8" fillId="0" borderId="7" xfId="0" applyNumberFormat="1" applyFont="1" applyBorder="1" applyAlignment="1">
      <alignment horizontal="right"/>
    </xf>
    <xf numFmtId="2" fontId="2" fillId="7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8" fillId="0" borderId="0" xfId="0" applyNumberFormat="1" applyFont="1"/>
    <xf numFmtId="0" fontId="10" fillId="6" borderId="0" xfId="0" applyFont="1" applyFill="1"/>
    <xf numFmtId="0" fontId="10" fillId="8" borderId="0" xfId="0" applyFont="1" applyFill="1"/>
    <xf numFmtId="2" fontId="8" fillId="7" borderId="0" xfId="0" applyNumberFormat="1" applyFont="1" applyFill="1"/>
    <xf numFmtId="49" fontId="7" fillId="0" borderId="0" xfId="0" applyNumberFormat="1" applyFont="1"/>
    <xf numFmtId="0" fontId="7" fillId="2" borderId="6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6" borderId="0" xfId="0" applyFont="1" applyFill="1"/>
    <xf numFmtId="0" fontId="2" fillId="8" borderId="12" xfId="0" applyFont="1" applyFill="1" applyBorder="1" applyAlignment="1">
      <alignment horizontal="right"/>
    </xf>
    <xf numFmtId="9" fontId="2" fillId="8" borderId="13" xfId="0" applyNumberFormat="1" applyFont="1" applyFill="1" applyBorder="1" applyAlignment="1">
      <alignment horizontal="right"/>
    </xf>
    <xf numFmtId="1" fontId="2" fillId="0" borderId="0" xfId="0" applyNumberFormat="1" applyFont="1"/>
    <xf numFmtId="0" fontId="2" fillId="0" borderId="0" xfId="0" quotePrefix="1" applyFont="1"/>
    <xf numFmtId="1" fontId="4" fillId="0" borderId="5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8" borderId="5" xfId="0" applyNumberFormat="1" applyFont="1" applyFill="1" applyBorder="1" applyAlignment="1">
      <alignment horizontal="right"/>
    </xf>
    <xf numFmtId="1" fontId="5" fillId="8" borderId="0" xfId="0" applyNumberFormat="1" applyFont="1" applyFill="1" applyAlignment="1">
      <alignment horizontal="right"/>
    </xf>
    <xf numFmtId="0" fontId="7" fillId="0" borderId="11" xfId="0" applyFont="1" applyBorder="1" applyAlignment="1">
      <alignment horizontal="right"/>
    </xf>
    <xf numFmtId="1" fontId="5" fillId="6" borderId="5" xfId="0" applyNumberFormat="1" applyFont="1" applyFill="1" applyBorder="1" applyAlignment="1">
      <alignment horizontal="right"/>
    </xf>
    <xf numFmtId="1" fontId="5" fillId="6" borderId="0" xfId="0" applyNumberFormat="1" applyFont="1" applyFill="1" applyAlignment="1">
      <alignment horizontal="right"/>
    </xf>
    <xf numFmtId="0" fontId="10" fillId="0" borderId="0" xfId="0" applyFont="1"/>
    <xf numFmtId="0" fontId="4" fillId="0" borderId="7" xfId="0" applyFont="1" applyBorder="1" applyAlignment="1">
      <alignment horizontal="right"/>
    </xf>
    <xf numFmtId="0" fontId="10" fillId="9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0" fontId="11" fillId="10" borderId="14" xfId="0" applyFont="1" applyFill="1" applyBorder="1" applyAlignment="1">
      <alignment horizontal="center" wrapText="1"/>
    </xf>
    <xf numFmtId="0" fontId="11" fillId="10" borderId="15" xfId="0" applyFont="1" applyFill="1" applyBorder="1" applyAlignment="1">
      <alignment wrapText="1"/>
    </xf>
    <xf numFmtId="0" fontId="11" fillId="10" borderId="14" xfId="0" applyFont="1" applyFill="1" applyBorder="1" applyAlignment="1">
      <alignment wrapText="1"/>
    </xf>
    <xf numFmtId="0" fontId="10" fillId="9" borderId="15" xfId="0" applyFont="1" applyFill="1" applyBorder="1" applyAlignment="1">
      <alignment horizontal="right" vertical="center"/>
    </xf>
    <xf numFmtId="0" fontId="10" fillId="9" borderId="0" xfId="0" applyFont="1" applyFill="1" applyAlignment="1">
      <alignment horizontal="right" vertical="center"/>
    </xf>
    <xf numFmtId="2" fontId="4" fillId="0" borderId="0" xfId="0" applyNumberFormat="1" applyFont="1"/>
    <xf numFmtId="9" fontId="2" fillId="2" borderId="13" xfId="0" applyNumberFormat="1" applyFont="1" applyFill="1" applyBorder="1" applyAlignment="1">
      <alignment horizontal="right"/>
    </xf>
    <xf numFmtId="9" fontId="2" fillId="0" borderId="13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9" xfId="0" applyFont="1" applyBorder="1"/>
    <xf numFmtId="164" fontId="8" fillId="0" borderId="10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5" fontId="6" fillId="0" borderId="9" xfId="0" applyNumberFormat="1" applyFont="1" applyBorder="1"/>
    <xf numFmtId="165" fontId="6" fillId="0" borderId="13" xfId="0" applyNumberFormat="1" applyFont="1" applyBorder="1"/>
    <xf numFmtId="1" fontId="7" fillId="0" borderId="5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8" borderId="5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1" fontId="2" fillId="8" borderId="0" xfId="0" applyNumberFormat="1" applyFont="1" applyFill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0" xfId="0" applyFont="1"/>
    <xf numFmtId="2" fontId="2" fillId="0" borderId="0" xfId="0" applyNumberFormat="1" applyFont="1" applyAlignment="1">
      <alignment horizontal="right"/>
    </xf>
    <xf numFmtId="0" fontId="9" fillId="0" borderId="0" xfId="0" applyFont="1"/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/>
    </xf>
    <xf numFmtId="0" fontId="4" fillId="6" borderId="0" xfId="0" applyFont="1" applyFill="1"/>
    <xf numFmtId="0" fontId="2" fillId="6" borderId="5" xfId="0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1" fontId="2" fillId="6" borderId="0" xfId="0" applyNumberFormat="1" applyFont="1" applyFill="1" applyAlignment="1">
      <alignment horizontal="right"/>
    </xf>
    <xf numFmtId="0" fontId="5" fillId="6" borderId="8" xfId="0" applyFont="1" applyFill="1" applyBorder="1" applyAlignment="1">
      <alignment horizontal="right"/>
    </xf>
    <xf numFmtId="0" fontId="9" fillId="0" borderId="10" xfId="0" applyFont="1" applyBorder="1"/>
    <xf numFmtId="1" fontId="5" fillId="0" borderId="8" xfId="0" applyNumberFormat="1" applyFont="1" applyBorder="1" applyAlignment="1">
      <alignment horizontal="right"/>
    </xf>
    <xf numFmtId="1" fontId="5" fillId="8" borderId="8" xfId="0" applyNumberFormat="1" applyFont="1" applyFill="1" applyBorder="1" applyAlignment="1">
      <alignment horizontal="right"/>
    </xf>
    <xf numFmtId="1" fontId="5" fillId="6" borderId="8" xfId="0" applyNumberFormat="1" applyFont="1" applyFill="1" applyBorder="1" applyAlignment="1">
      <alignment horizontal="right"/>
    </xf>
    <xf numFmtId="0" fontId="3" fillId="8" borderId="0" xfId="0" applyFont="1" applyFill="1"/>
    <xf numFmtId="0" fontId="9" fillId="0" borderId="13" xfId="0" applyFont="1" applyBorder="1"/>
    <xf numFmtId="0" fontId="10" fillId="8" borderId="10" xfId="0" applyFont="1" applyFill="1" applyBorder="1"/>
    <xf numFmtId="0" fontId="2" fillId="8" borderId="9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1" fontId="2" fillId="8" borderId="10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/>
    <xf numFmtId="0" fontId="2" fillId="0" borderId="12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2" fontId="8" fillId="4" borderId="10" xfId="0" applyNumberFormat="1" applyFont="1" applyFill="1" applyBorder="1"/>
    <xf numFmtId="2" fontId="8" fillId="7" borderId="10" xfId="0" applyNumberFormat="1" applyFont="1" applyFill="1" applyBorder="1"/>
    <xf numFmtId="0" fontId="2" fillId="0" borderId="2" xfId="0" applyFont="1" applyBorder="1"/>
    <xf numFmtId="9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5" fontId="3" fillId="0" borderId="2" xfId="0" applyNumberFormat="1" applyFont="1" applyBorder="1"/>
    <xf numFmtId="2" fontId="2" fillId="0" borderId="2" xfId="0" applyNumberFormat="1" applyFont="1" applyBorder="1"/>
    <xf numFmtId="2" fontId="3" fillId="0" borderId="0" xfId="0" applyNumberFormat="1" applyFont="1" applyAlignment="1">
      <alignment horizontal="right"/>
    </xf>
    <xf numFmtId="49" fontId="3" fillId="6" borderId="0" xfId="0" applyNumberFormat="1" applyFont="1" applyFill="1"/>
    <xf numFmtId="2" fontId="5" fillId="0" borderId="0" xfId="0" applyNumberFormat="1" applyFont="1" applyAlignment="1">
      <alignment horizontal="right"/>
    </xf>
    <xf numFmtId="2" fontId="7" fillId="11" borderId="0" xfId="0" applyNumberFormat="1" applyFont="1" applyFill="1" applyAlignment="1">
      <alignment horizontal="right"/>
    </xf>
    <xf numFmtId="2" fontId="7" fillId="7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2" fontId="2" fillId="11" borderId="0" xfId="0" applyNumberFormat="1" applyFont="1" applyFill="1" applyAlignment="1">
      <alignment horizontal="right"/>
    </xf>
    <xf numFmtId="2" fontId="2" fillId="7" borderId="0" xfId="0" applyNumberFormat="1" applyFont="1" applyFill="1" applyAlignment="1">
      <alignment horizontal="right"/>
    </xf>
    <xf numFmtId="2" fontId="10" fillId="7" borderId="0" xfId="0" applyNumberFormat="1" applyFont="1" applyFill="1" applyAlignment="1">
      <alignment horizontal="right"/>
    </xf>
    <xf numFmtId="2" fontId="10" fillId="0" borderId="0" xfId="0" applyNumberFormat="1" applyFont="1" applyAlignment="1">
      <alignment horizontal="right"/>
    </xf>
    <xf numFmtId="2" fontId="5" fillId="7" borderId="0" xfId="0" applyNumberFormat="1" applyFont="1" applyFill="1" applyAlignment="1">
      <alignment horizontal="right"/>
    </xf>
    <xf numFmtId="0" fontId="3" fillId="6" borderId="0" xfId="0" applyFont="1" applyFill="1"/>
    <xf numFmtId="2" fontId="5" fillId="5" borderId="0" xfId="0" applyNumberFormat="1" applyFont="1" applyFill="1" applyAlignment="1">
      <alignment horizontal="right"/>
    </xf>
    <xf numFmtId="2" fontId="8" fillId="11" borderId="0" xfId="0" applyNumberFormat="1" applyFont="1" applyFill="1" applyAlignment="1">
      <alignment horizontal="right"/>
    </xf>
    <xf numFmtId="2" fontId="8" fillId="0" borderId="0" xfId="0" applyNumberFormat="1" applyFont="1" applyAlignment="1">
      <alignment horizontal="right"/>
    </xf>
    <xf numFmtId="0" fontId="6" fillId="0" borderId="0" xfId="0" applyFont="1"/>
    <xf numFmtId="0" fontId="7" fillId="6" borderId="5" xfId="0" applyFont="1" applyFill="1" applyBorder="1" applyAlignment="1">
      <alignment horizontal="right"/>
    </xf>
    <xf numFmtId="0" fontId="7" fillId="6" borderId="0" xfId="0" applyFont="1" applyFill="1" applyAlignment="1">
      <alignment horizontal="right"/>
    </xf>
    <xf numFmtId="0" fontId="7" fillId="6" borderId="8" xfId="0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164" fontId="8" fillId="6" borderId="0" xfId="0" applyNumberFormat="1" applyFont="1" applyFill="1" applyAlignment="1">
      <alignment horizontal="right"/>
    </xf>
    <xf numFmtId="9" fontId="8" fillId="6" borderId="7" xfId="0" applyNumberFormat="1" applyFont="1" applyFill="1" applyBorder="1" applyAlignment="1">
      <alignment horizontal="right"/>
    </xf>
    <xf numFmtId="1" fontId="7" fillId="6" borderId="5" xfId="0" applyNumberFormat="1" applyFont="1" applyFill="1" applyBorder="1" applyAlignment="1">
      <alignment horizontal="right"/>
    </xf>
    <xf numFmtId="1" fontId="7" fillId="6" borderId="0" xfId="0" applyNumberFormat="1" applyFont="1" applyFill="1" applyAlignment="1">
      <alignment horizontal="right"/>
    </xf>
    <xf numFmtId="1" fontId="7" fillId="6" borderId="8" xfId="0" applyNumberFormat="1" applyFont="1" applyFill="1" applyBorder="1" applyAlignment="1">
      <alignment horizontal="right"/>
    </xf>
    <xf numFmtId="164" fontId="8" fillId="6" borderId="6" xfId="0" applyNumberFormat="1" applyFont="1" applyFill="1" applyBorder="1" applyAlignment="1">
      <alignment horizontal="right"/>
    </xf>
    <xf numFmtId="165" fontId="6" fillId="6" borderId="5" xfId="0" applyNumberFormat="1" applyFont="1" applyFill="1" applyBorder="1"/>
    <xf numFmtId="165" fontId="6" fillId="6" borderId="7" xfId="0" applyNumberFormat="1" applyFont="1" applyFill="1" applyBorder="1"/>
    <xf numFmtId="0" fontId="7" fillId="8" borderId="5" xfId="0" applyFont="1" applyFill="1" applyBorder="1" applyAlignment="1">
      <alignment horizontal="right"/>
    </xf>
    <xf numFmtId="0" fontId="7" fillId="8" borderId="8" xfId="0" applyFont="1" applyFill="1" applyBorder="1" applyAlignment="1">
      <alignment horizontal="right"/>
    </xf>
    <xf numFmtId="9" fontId="8" fillId="8" borderId="7" xfId="0" applyNumberFormat="1" applyFont="1" applyFill="1" applyBorder="1" applyAlignment="1">
      <alignment horizontal="right"/>
    </xf>
    <xf numFmtId="1" fontId="7" fillId="8" borderId="5" xfId="0" applyNumberFormat="1" applyFont="1" applyFill="1" applyBorder="1" applyAlignment="1">
      <alignment horizontal="right"/>
    </xf>
    <xf numFmtId="1" fontId="7" fillId="8" borderId="0" xfId="0" applyNumberFormat="1" applyFont="1" applyFill="1" applyAlignment="1">
      <alignment horizontal="right"/>
    </xf>
    <xf numFmtId="1" fontId="7" fillId="8" borderId="8" xfId="0" applyNumberFormat="1" applyFont="1" applyFill="1" applyBorder="1" applyAlignment="1">
      <alignment horizontal="right"/>
    </xf>
    <xf numFmtId="2" fontId="5" fillId="11" borderId="0" xfId="0" applyNumberFormat="1" applyFont="1" applyFill="1" applyAlignment="1">
      <alignment horizontal="right"/>
    </xf>
    <xf numFmtId="0" fontId="2" fillId="8" borderId="0" xfId="0" applyFont="1" applyFill="1" applyAlignment="1">
      <alignment horizontal="left" indent="1"/>
    </xf>
    <xf numFmtId="2" fontId="2" fillId="5" borderId="0" xfId="0" applyNumberFormat="1" applyFont="1" applyFill="1" applyAlignment="1">
      <alignment horizontal="right"/>
    </xf>
    <xf numFmtId="0" fontId="8" fillId="0" borderId="0" xfId="0" applyFont="1" applyAlignment="1">
      <alignment horizontal="left" indent="1"/>
    </xf>
    <xf numFmtId="2" fontId="8" fillId="7" borderId="0" xfId="0" applyNumberFormat="1" applyFont="1" applyFill="1" applyAlignment="1">
      <alignment horizontal="right"/>
    </xf>
    <xf numFmtId="0" fontId="7" fillId="2" borderId="12" xfId="0" applyFont="1" applyFill="1" applyBorder="1" applyAlignment="1">
      <alignment horizontal="right"/>
    </xf>
    <xf numFmtId="1" fontId="2" fillId="0" borderId="2" xfId="0" applyNumberFormat="1" applyFont="1" applyBorder="1"/>
    <xf numFmtId="0" fontId="2" fillId="0" borderId="10" xfId="0" applyFont="1" applyBorder="1"/>
    <xf numFmtId="0" fontId="12" fillId="0" borderId="0" xfId="0" applyFont="1"/>
    <xf numFmtId="3" fontId="0" fillId="0" borderId="0" xfId="0" applyNumberFormat="1"/>
    <xf numFmtId="49" fontId="13" fillId="0" borderId="0" xfId="0" applyNumberFormat="1" applyFont="1"/>
    <xf numFmtId="49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12" borderId="0" xfId="0" applyFont="1" applyFill="1" applyAlignment="1">
      <alignment horizontal="center"/>
    </xf>
    <xf numFmtId="0" fontId="1" fillId="0" borderId="0" xfId="0" applyFont="1"/>
    <xf numFmtId="0" fontId="15" fillId="12" borderId="0" xfId="0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12" borderId="0" xfId="0" applyNumberFormat="1" applyFont="1" applyFill="1" applyAlignment="1">
      <alignment horizontal="center"/>
    </xf>
    <xf numFmtId="49" fontId="14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14" fillId="0" borderId="0" xfId="0" applyFont="1"/>
    <xf numFmtId="0" fontId="14" fillId="0" borderId="10" xfId="0" applyFont="1" applyBorder="1" applyAlignment="1">
      <alignment horizontal="left"/>
    </xf>
    <xf numFmtId="0" fontId="17" fillId="13" borderId="0" xfId="0" applyFont="1" applyFill="1" applyAlignment="1">
      <alignment horizontal="center"/>
    </xf>
    <xf numFmtId="0" fontId="17" fillId="13" borderId="0" xfId="0" applyFont="1" applyFill="1"/>
    <xf numFmtId="0" fontId="0" fillId="0" borderId="0" xfId="0" applyAlignment="1">
      <alignment vertical="top"/>
    </xf>
    <xf numFmtId="0" fontId="0" fillId="0" borderId="10" xfId="0" applyBorder="1"/>
    <xf numFmtId="0" fontId="0" fillId="0" borderId="7" xfId="0" applyBorder="1"/>
    <xf numFmtId="1" fontId="0" fillId="0" borderId="0" xfId="0" applyNumberFormat="1"/>
    <xf numFmtId="0" fontId="10" fillId="14" borderId="0" xfId="0" applyFont="1" applyFill="1"/>
    <xf numFmtId="0" fontId="3" fillId="14" borderId="0" xfId="0" applyFont="1" applyFill="1"/>
    <xf numFmtId="0" fontId="5" fillId="14" borderId="5" xfId="0" applyFont="1" applyFill="1" applyBorder="1" applyAlignment="1">
      <alignment horizontal="right"/>
    </xf>
    <xf numFmtId="0" fontId="5" fillId="14" borderId="0" xfId="0" applyFont="1" applyFill="1" applyAlignment="1">
      <alignment horizontal="right"/>
    </xf>
    <xf numFmtId="0" fontId="5" fillId="14" borderId="8" xfId="0" applyFont="1" applyFill="1" applyBorder="1" applyAlignment="1">
      <alignment horizontal="right"/>
    </xf>
    <xf numFmtId="0" fontId="2" fillId="14" borderId="6" xfId="0" applyFont="1" applyFill="1" applyBorder="1" applyAlignment="1">
      <alignment horizontal="right"/>
    </xf>
    <xf numFmtId="164" fontId="2" fillId="14" borderId="0" xfId="0" applyNumberFormat="1" applyFont="1" applyFill="1" applyAlignment="1">
      <alignment horizontal="right"/>
    </xf>
    <xf numFmtId="9" fontId="2" fillId="15" borderId="7" xfId="0" applyNumberFormat="1" applyFont="1" applyFill="1" applyBorder="1" applyAlignment="1">
      <alignment horizontal="right"/>
    </xf>
    <xf numFmtId="0" fontId="5" fillId="14" borderId="6" xfId="0" applyFont="1" applyFill="1" applyBorder="1" applyAlignment="1">
      <alignment horizontal="right"/>
    </xf>
    <xf numFmtId="0" fontId="7" fillId="14" borderId="5" xfId="0" applyFont="1" applyFill="1" applyBorder="1" applyAlignment="1">
      <alignment horizontal="right"/>
    </xf>
    <xf numFmtId="0" fontId="7" fillId="14" borderId="0" xfId="0" applyFont="1" applyFill="1" applyAlignment="1">
      <alignment horizontal="right"/>
    </xf>
    <xf numFmtId="0" fontId="7" fillId="14" borderId="8" xfId="0" applyFont="1" applyFill="1" applyBorder="1" applyAlignment="1">
      <alignment horizontal="right"/>
    </xf>
    <xf numFmtId="0" fontId="7" fillId="15" borderId="6" xfId="0" applyFont="1" applyFill="1" applyBorder="1" applyAlignment="1">
      <alignment horizontal="right"/>
    </xf>
    <xf numFmtId="164" fontId="8" fillId="14" borderId="0" xfId="0" applyNumberFormat="1" applyFont="1" applyFill="1" applyAlignment="1">
      <alignment horizontal="right"/>
    </xf>
    <xf numFmtId="9" fontId="8" fillId="15" borderId="7" xfId="0" applyNumberFormat="1" applyFont="1" applyFill="1" applyBorder="1" applyAlignment="1">
      <alignment horizontal="right"/>
    </xf>
    <xf numFmtId="1" fontId="7" fillId="14" borderId="5" xfId="0" applyNumberFormat="1" applyFont="1" applyFill="1" applyBorder="1" applyAlignment="1">
      <alignment horizontal="right"/>
    </xf>
    <xf numFmtId="1" fontId="7" fillId="14" borderId="0" xfId="0" applyNumberFormat="1" applyFont="1" applyFill="1" applyAlignment="1">
      <alignment horizontal="right"/>
    </xf>
    <xf numFmtId="1" fontId="7" fillId="14" borderId="8" xfId="0" applyNumberFormat="1" applyFont="1" applyFill="1" applyBorder="1" applyAlignment="1">
      <alignment horizontal="right"/>
    </xf>
    <xf numFmtId="164" fontId="8" fillId="14" borderId="6" xfId="0" applyNumberFormat="1" applyFont="1" applyFill="1" applyBorder="1" applyAlignment="1">
      <alignment horizontal="right"/>
    </xf>
    <xf numFmtId="165" fontId="6" fillId="14" borderId="5" xfId="0" applyNumberFormat="1" applyFont="1" applyFill="1" applyBorder="1"/>
    <xf numFmtId="165" fontId="6" fillId="14" borderId="7" xfId="0" applyNumberFormat="1" applyFont="1" applyFill="1" applyBorder="1"/>
    <xf numFmtId="49" fontId="3" fillId="0" borderId="0" xfId="0" applyNumberFormat="1" applyFont="1"/>
    <xf numFmtId="0" fontId="2" fillId="0" borderId="10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10" fillId="0" borderId="10" xfId="0" applyFont="1" applyBorder="1"/>
    <xf numFmtId="0" fontId="10" fillId="16" borderId="0" xfId="0" applyFont="1" applyFill="1"/>
    <xf numFmtId="0" fontId="2" fillId="16" borderId="0" xfId="0" applyFont="1" applyFill="1" applyAlignment="1">
      <alignment horizontal="left" indent="1"/>
    </xf>
    <xf numFmtId="0" fontId="2" fillId="16" borderId="0" xfId="0" applyFont="1" applyFill="1"/>
    <xf numFmtId="0" fontId="2" fillId="16" borderId="5" xfId="0" applyFont="1" applyFill="1" applyBorder="1" applyAlignment="1">
      <alignment horizontal="right"/>
    </xf>
    <xf numFmtId="0" fontId="2" fillId="16" borderId="0" xfId="0" applyFont="1" applyFill="1" applyAlignment="1">
      <alignment horizontal="right"/>
    </xf>
    <xf numFmtId="0" fontId="2" fillId="17" borderId="6" xfId="0" applyFont="1" applyFill="1" applyBorder="1" applyAlignment="1">
      <alignment horizontal="right"/>
    </xf>
    <xf numFmtId="1" fontId="2" fillId="16" borderId="0" xfId="0" applyNumberFormat="1" applyFont="1" applyFill="1" applyAlignment="1">
      <alignment horizontal="right"/>
    </xf>
    <xf numFmtId="9" fontId="2" fillId="17" borderId="7" xfId="0" applyNumberFormat="1" applyFont="1" applyFill="1" applyBorder="1" applyAlignment="1">
      <alignment horizontal="right"/>
    </xf>
    <xf numFmtId="0" fontId="5" fillId="16" borderId="6" xfId="0" applyFont="1" applyFill="1" applyBorder="1" applyAlignment="1">
      <alignment horizontal="right"/>
    </xf>
    <xf numFmtId="164" fontId="2" fillId="16" borderId="0" xfId="0" applyNumberFormat="1" applyFont="1" applyFill="1" applyAlignment="1">
      <alignment horizontal="right"/>
    </xf>
    <xf numFmtId="0" fontId="5" fillId="16" borderId="5" xfId="0" applyFont="1" applyFill="1" applyBorder="1" applyAlignment="1">
      <alignment horizontal="right"/>
    </xf>
    <xf numFmtId="0" fontId="5" fillId="16" borderId="0" xfId="0" applyFont="1" applyFill="1" applyAlignment="1">
      <alignment horizontal="right"/>
    </xf>
    <xf numFmtId="0" fontId="5" fillId="16" borderId="8" xfId="0" applyFont="1" applyFill="1" applyBorder="1" applyAlignment="1">
      <alignment horizontal="right"/>
    </xf>
    <xf numFmtId="1" fontId="5" fillId="16" borderId="5" xfId="0" applyNumberFormat="1" applyFont="1" applyFill="1" applyBorder="1" applyAlignment="1">
      <alignment horizontal="right"/>
    </xf>
    <xf numFmtId="1" fontId="5" fillId="16" borderId="0" xfId="0" applyNumberFormat="1" applyFont="1" applyFill="1" applyAlignment="1">
      <alignment horizontal="right"/>
    </xf>
    <xf numFmtId="1" fontId="5" fillId="16" borderId="8" xfId="0" applyNumberFormat="1" applyFont="1" applyFill="1" applyBorder="1" applyAlignment="1">
      <alignment horizontal="right"/>
    </xf>
    <xf numFmtId="164" fontId="2" fillId="16" borderId="6" xfId="0" applyNumberFormat="1" applyFont="1" applyFill="1" applyBorder="1" applyAlignment="1">
      <alignment horizontal="right"/>
    </xf>
    <xf numFmtId="9" fontId="2" fillId="16" borderId="7" xfId="0" applyNumberFormat="1" applyFont="1" applyFill="1" applyBorder="1" applyAlignment="1">
      <alignment horizontal="right"/>
    </xf>
    <xf numFmtId="165" fontId="3" fillId="16" borderId="5" xfId="0" applyNumberFormat="1" applyFont="1" applyFill="1" applyBorder="1"/>
    <xf numFmtId="165" fontId="3" fillId="16" borderId="7" xfId="0" applyNumberFormat="1" applyFont="1" applyFill="1" applyBorder="1"/>
    <xf numFmtId="0" fontId="10" fillId="17" borderId="0" xfId="0" applyFont="1" applyFill="1"/>
    <xf numFmtId="0" fontId="2" fillId="17" borderId="0" xfId="0" applyFont="1" applyFill="1" applyAlignment="1">
      <alignment horizontal="left" indent="1"/>
    </xf>
    <xf numFmtId="0" fontId="2" fillId="17" borderId="5" xfId="0" applyFont="1" applyFill="1" applyBorder="1" applyAlignment="1">
      <alignment horizontal="right"/>
    </xf>
    <xf numFmtId="0" fontId="2" fillId="17" borderId="0" xfId="0" applyFont="1" applyFill="1" applyAlignment="1">
      <alignment horizontal="right"/>
    </xf>
    <xf numFmtId="1" fontId="2" fillId="17" borderId="0" xfId="0" applyNumberFormat="1" applyFont="1" applyFill="1" applyAlignment="1">
      <alignment horizontal="right"/>
    </xf>
    <xf numFmtId="0" fontId="5" fillId="17" borderId="6" xfId="0" applyFont="1" applyFill="1" applyBorder="1" applyAlignment="1">
      <alignment horizontal="right"/>
    </xf>
    <xf numFmtId="164" fontId="2" fillId="17" borderId="0" xfId="0" applyNumberFormat="1" applyFont="1" applyFill="1" applyAlignment="1">
      <alignment horizontal="right"/>
    </xf>
    <xf numFmtId="0" fontId="5" fillId="17" borderId="5" xfId="0" applyFont="1" applyFill="1" applyBorder="1" applyAlignment="1">
      <alignment horizontal="right"/>
    </xf>
    <xf numFmtId="0" fontId="5" fillId="17" borderId="0" xfId="0" applyFont="1" applyFill="1" applyAlignment="1">
      <alignment horizontal="right"/>
    </xf>
    <xf numFmtId="0" fontId="5" fillId="17" borderId="8" xfId="0" applyFont="1" applyFill="1" applyBorder="1" applyAlignment="1">
      <alignment horizontal="right"/>
    </xf>
    <xf numFmtId="1" fontId="5" fillId="17" borderId="5" xfId="0" applyNumberFormat="1" applyFont="1" applyFill="1" applyBorder="1" applyAlignment="1">
      <alignment horizontal="right"/>
    </xf>
    <xf numFmtId="1" fontId="5" fillId="17" borderId="0" xfId="0" applyNumberFormat="1" applyFont="1" applyFill="1" applyAlignment="1">
      <alignment horizontal="right"/>
    </xf>
    <xf numFmtId="1" fontId="5" fillId="17" borderId="8" xfId="0" applyNumberFormat="1" applyFont="1" applyFill="1" applyBorder="1" applyAlignment="1">
      <alignment horizontal="right"/>
    </xf>
    <xf numFmtId="164" fontId="2" fillId="17" borderId="6" xfId="0" applyNumberFormat="1" applyFont="1" applyFill="1" applyBorder="1" applyAlignment="1">
      <alignment horizontal="right"/>
    </xf>
    <xf numFmtId="165" fontId="3" fillId="17" borderId="5" xfId="0" applyNumberFormat="1" applyFont="1" applyFill="1" applyBorder="1"/>
    <xf numFmtId="165" fontId="3" fillId="17" borderId="7" xfId="0" applyNumberFormat="1" applyFont="1" applyFill="1" applyBorder="1"/>
    <xf numFmtId="0" fontId="2" fillId="14" borderId="0" xfId="0" applyFont="1" applyFill="1" applyAlignment="1">
      <alignment horizontal="left" indent="1"/>
    </xf>
    <xf numFmtId="0" fontId="2" fillId="14" borderId="5" xfId="0" applyFont="1" applyFill="1" applyBorder="1" applyAlignment="1">
      <alignment horizontal="right"/>
    </xf>
    <xf numFmtId="0" fontId="2" fillId="14" borderId="0" xfId="0" applyFont="1" applyFill="1" applyAlignment="1">
      <alignment horizontal="right"/>
    </xf>
    <xf numFmtId="1" fontId="2" fillId="14" borderId="0" xfId="0" applyNumberFormat="1" applyFont="1" applyFill="1" applyAlignment="1">
      <alignment horizontal="right"/>
    </xf>
    <xf numFmtId="0" fontId="5" fillId="15" borderId="6" xfId="0" applyFont="1" applyFill="1" applyBorder="1" applyAlignment="1">
      <alignment horizontal="right"/>
    </xf>
    <xf numFmtId="9" fontId="2" fillId="14" borderId="7" xfId="0" applyNumberFormat="1" applyFont="1" applyFill="1" applyBorder="1" applyAlignment="1">
      <alignment horizontal="right"/>
    </xf>
    <xf numFmtId="1" fontId="5" fillId="14" borderId="5" xfId="0" applyNumberFormat="1" applyFont="1" applyFill="1" applyBorder="1" applyAlignment="1">
      <alignment horizontal="right"/>
    </xf>
    <xf numFmtId="1" fontId="5" fillId="14" borderId="0" xfId="0" applyNumberFormat="1" applyFont="1" applyFill="1" applyAlignment="1">
      <alignment horizontal="right"/>
    </xf>
    <xf numFmtId="1" fontId="5" fillId="14" borderId="8" xfId="0" applyNumberFormat="1" applyFont="1" applyFill="1" applyBorder="1" applyAlignment="1">
      <alignment horizontal="right"/>
    </xf>
    <xf numFmtId="164" fontId="2" fillId="14" borderId="6" xfId="0" applyNumberFormat="1" applyFont="1" applyFill="1" applyBorder="1" applyAlignment="1">
      <alignment horizontal="right"/>
    </xf>
    <xf numFmtId="165" fontId="3" fillId="14" borderId="5" xfId="0" applyNumberFormat="1" applyFont="1" applyFill="1" applyBorder="1"/>
    <xf numFmtId="165" fontId="3" fillId="14" borderId="7" xfId="0" applyNumberFormat="1" applyFont="1" applyFill="1" applyBorder="1"/>
    <xf numFmtId="0" fontId="2" fillId="14" borderId="0" xfId="0" applyFont="1" applyFill="1"/>
    <xf numFmtId="0" fontId="2" fillId="15" borderId="6" xfId="0" applyFont="1" applyFill="1" applyBorder="1" applyAlignment="1">
      <alignment horizontal="right"/>
    </xf>
    <xf numFmtId="0" fontId="4" fillId="14" borderId="0" xfId="0" applyFont="1" applyFill="1"/>
    <xf numFmtId="0" fontId="4" fillId="17" borderId="0" xfId="0" applyFont="1" applyFill="1"/>
    <xf numFmtId="0" fontId="4" fillId="16" borderId="0" xfId="0" applyFont="1" applyFill="1"/>
    <xf numFmtId="9" fontId="2" fillId="18" borderId="7" xfId="0" applyNumberFormat="1" applyFont="1" applyFill="1" applyBorder="1" applyAlignment="1">
      <alignment horizontal="right"/>
    </xf>
    <xf numFmtId="9" fontId="2" fillId="19" borderId="7" xfId="0" applyNumberFormat="1" applyFont="1" applyFill="1" applyBorder="1" applyAlignment="1">
      <alignment horizontal="right"/>
    </xf>
    <xf numFmtId="9" fontId="8" fillId="0" borderId="13" xfId="0" applyNumberFormat="1" applyFont="1" applyBorder="1" applyAlignment="1">
      <alignment horizontal="right"/>
    </xf>
    <xf numFmtId="9" fontId="2" fillId="20" borderId="7" xfId="0" applyNumberFormat="1" applyFont="1" applyFill="1" applyBorder="1" applyAlignment="1">
      <alignment horizontal="right"/>
    </xf>
    <xf numFmtId="9" fontId="2" fillId="21" borderId="7" xfId="0" applyNumberFormat="1" applyFont="1" applyFill="1" applyBorder="1" applyAlignment="1">
      <alignment horizontal="right"/>
    </xf>
    <xf numFmtId="0" fontId="2" fillId="19" borderId="6" xfId="0" applyFont="1" applyFill="1" applyBorder="1" applyAlignment="1">
      <alignment horizontal="right"/>
    </xf>
    <xf numFmtId="0" fontId="2" fillId="18" borderId="6" xfId="0" applyFont="1" applyFill="1" applyBorder="1" applyAlignment="1">
      <alignment horizontal="right"/>
    </xf>
    <xf numFmtId="9" fontId="2" fillId="22" borderId="7" xfId="0" applyNumberFormat="1" applyFont="1" applyFill="1" applyBorder="1" applyAlignment="1">
      <alignment horizontal="right"/>
    </xf>
    <xf numFmtId="0" fontId="5" fillId="19" borderId="6" xfId="0" applyFont="1" applyFill="1" applyBorder="1" applyAlignment="1">
      <alignment horizontal="right"/>
    </xf>
    <xf numFmtId="9" fontId="2" fillId="19" borderId="13" xfId="0" applyNumberFormat="1" applyFont="1" applyFill="1" applyBorder="1" applyAlignment="1">
      <alignment horizontal="right"/>
    </xf>
    <xf numFmtId="0" fontId="8" fillId="22" borderId="12" xfId="0" applyFont="1" applyFill="1" applyBorder="1" applyAlignment="1">
      <alignment horizontal="right"/>
    </xf>
    <xf numFmtId="9" fontId="2" fillId="23" borderId="7" xfId="0" applyNumberFormat="1" applyFont="1" applyFill="1" applyBorder="1" applyAlignment="1">
      <alignment horizontal="right"/>
    </xf>
    <xf numFmtId="9" fontId="2" fillId="24" borderId="7" xfId="0" applyNumberFormat="1" applyFont="1" applyFill="1" applyBorder="1" applyAlignment="1">
      <alignment horizontal="right"/>
    </xf>
    <xf numFmtId="0" fontId="5" fillId="24" borderId="6" xfId="0" applyFont="1" applyFill="1" applyBorder="1" applyAlignment="1">
      <alignment horizontal="right"/>
    </xf>
    <xf numFmtId="9" fontId="2" fillId="24" borderId="13" xfId="0" applyNumberFormat="1" applyFont="1" applyFill="1" applyBorder="1" applyAlignment="1">
      <alignment horizontal="right"/>
    </xf>
    <xf numFmtId="9" fontId="2" fillId="23" borderId="13" xfId="0" applyNumberFormat="1" applyFont="1" applyFill="1" applyBorder="1" applyAlignment="1">
      <alignment horizontal="right"/>
    </xf>
    <xf numFmtId="165" fontId="6" fillId="23" borderId="5" xfId="0" applyNumberFormat="1" applyFont="1" applyFill="1" applyBorder="1"/>
    <xf numFmtId="0" fontId="0" fillId="25" borderId="15" xfId="0" applyFill="1" applyBorder="1" applyAlignment="1">
      <alignment horizontal="left" vertical="center"/>
    </xf>
    <xf numFmtId="0" fontId="0" fillId="25" borderId="15" xfId="0" applyFill="1" applyBorder="1" applyAlignment="1">
      <alignment horizontal="right" vertical="center"/>
    </xf>
    <xf numFmtId="0" fontId="2" fillId="0" borderId="15" xfId="0" applyFont="1" applyBorder="1" applyAlignment="1">
      <alignment horizontal="right" vertical="top" wrapText="1"/>
    </xf>
    <xf numFmtId="0" fontId="0" fillId="25" borderId="15" xfId="0" applyFill="1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0" fontId="10" fillId="9" borderId="15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9" xfId="0" applyFont="1" applyBorder="1"/>
    <xf numFmtId="0" fontId="5" fillId="0" borderId="17" xfId="0" applyFont="1" applyBorder="1"/>
    <xf numFmtId="0" fontId="2" fillId="0" borderId="19" xfId="0" applyFont="1" applyBorder="1"/>
    <xf numFmtId="0" fontId="18" fillId="6" borderId="0" xfId="0" applyFont="1" applyFill="1"/>
    <xf numFmtId="0" fontId="18" fillId="6" borderId="7" xfId="0" applyFont="1" applyFill="1" applyBorder="1"/>
    <xf numFmtId="0" fontId="3" fillId="6" borderId="7" xfId="0" applyFont="1" applyFill="1" applyBorder="1"/>
    <xf numFmtId="0" fontId="18" fillId="8" borderId="0" xfId="0" applyFont="1" applyFill="1"/>
    <xf numFmtId="0" fontId="18" fillId="8" borderId="13" xfId="0" applyFont="1" applyFill="1" applyBorder="1"/>
    <xf numFmtId="0" fontId="18" fillId="0" borderId="0" xfId="0" applyFont="1"/>
    <xf numFmtId="0" fontId="18" fillId="17" borderId="7" xfId="0" applyFont="1" applyFill="1" applyBorder="1"/>
    <xf numFmtId="0" fontId="18" fillId="8" borderId="7" xfId="0" applyFont="1" applyFill="1" applyBorder="1"/>
    <xf numFmtId="0" fontId="18" fillId="0" borderId="7" xfId="0" applyFont="1" applyBorder="1"/>
    <xf numFmtId="0" fontId="3" fillId="14" borderId="7" xfId="0" applyFont="1" applyFill="1" applyBorder="1"/>
    <xf numFmtId="0" fontId="18" fillId="16" borderId="0" xfId="0" applyFont="1" applyFill="1"/>
    <xf numFmtId="0" fontId="18" fillId="17" borderId="0" xfId="0" applyFont="1" applyFill="1"/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16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CC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460D-5A88-E644-9B68-B8D32FC7FB8F}">
  <dimension ref="A1:A11"/>
  <sheetViews>
    <sheetView tabSelected="1" workbookViewId="0">
      <selection sqref="A1:XFD1048576"/>
    </sheetView>
  </sheetViews>
  <sheetFormatPr defaultColWidth="7.796875" defaultRowHeight="14.4"/>
  <cols>
    <col min="1" max="16384" width="7.796875" style="85"/>
  </cols>
  <sheetData>
    <row r="1" spans="1:1">
      <c r="A1" s="7" t="s">
        <v>546</v>
      </c>
    </row>
    <row r="2" spans="1:1">
      <c r="A2" s="85" t="s">
        <v>552</v>
      </c>
    </row>
    <row r="4" spans="1:1">
      <c r="A4" s="85" t="s">
        <v>547</v>
      </c>
    </row>
    <row r="6" spans="1:1">
      <c r="A6" s="85" t="s">
        <v>548</v>
      </c>
    </row>
    <row r="8" spans="1:1">
      <c r="A8" s="85" t="s">
        <v>549</v>
      </c>
    </row>
    <row r="10" spans="1:1">
      <c r="A10" s="85" t="s">
        <v>550</v>
      </c>
    </row>
    <row r="11" spans="1:1">
      <c r="A11" s="85" t="s">
        <v>551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71F-6DF0-D345-98C8-0FD5EE57545E}">
  <dimension ref="A1:AQ66"/>
  <sheetViews>
    <sheetView zoomScaleNormal="100" workbookViewId="0">
      <selection sqref="A1:AQ1048576"/>
    </sheetView>
  </sheetViews>
  <sheetFormatPr defaultColWidth="9.69921875" defaultRowHeight="14.4"/>
  <cols>
    <col min="1" max="1" width="33.296875" style="85" customWidth="1"/>
    <col min="2" max="2" width="12.296875" style="85" customWidth="1"/>
    <col min="3" max="3" width="6.796875" style="7" customWidth="1"/>
    <col min="4" max="9" width="6.796875" style="85" customWidth="1"/>
    <col min="10" max="11" width="6.796875" style="98" customWidth="1"/>
    <col min="12" max="40" width="6.796875" style="85" customWidth="1"/>
    <col min="41" max="42" width="9.69921875" style="86"/>
    <col min="43" max="16384" width="9.69921875" style="85"/>
  </cols>
  <sheetData>
    <row r="1" spans="1:43" s="138" customFormat="1">
      <c r="A1" s="1"/>
      <c r="B1" s="2"/>
      <c r="C1" s="2"/>
      <c r="D1" s="359" t="s">
        <v>0</v>
      </c>
      <c r="E1" s="360"/>
      <c r="F1" s="360"/>
      <c r="G1" s="360"/>
      <c r="H1" s="362"/>
      <c r="I1" s="363" t="s">
        <v>0</v>
      </c>
      <c r="J1" s="364"/>
      <c r="K1" s="364"/>
      <c r="L1" s="365"/>
      <c r="M1" s="366" t="s">
        <v>1</v>
      </c>
      <c r="N1" s="360"/>
      <c r="O1" s="360"/>
      <c r="P1" s="360"/>
      <c r="Q1" s="360"/>
      <c r="R1" s="363" t="s">
        <v>1</v>
      </c>
      <c r="S1" s="364"/>
      <c r="T1" s="364"/>
      <c r="U1" s="365"/>
      <c r="V1" s="359" t="s">
        <v>2</v>
      </c>
      <c r="W1" s="360"/>
      <c r="X1" s="360"/>
      <c r="Y1" s="360"/>
      <c r="Z1" s="360"/>
      <c r="AA1" s="356" t="s">
        <v>2</v>
      </c>
      <c r="AB1" s="357"/>
      <c r="AC1" s="357"/>
      <c r="AD1" s="358"/>
      <c r="AE1" s="359" t="s">
        <v>3</v>
      </c>
      <c r="AF1" s="360"/>
      <c r="AG1" s="360"/>
      <c r="AH1" s="360"/>
      <c r="AI1" s="360"/>
      <c r="AJ1" s="361" t="s">
        <v>3</v>
      </c>
      <c r="AK1" s="357"/>
      <c r="AL1" s="358"/>
      <c r="AM1" s="3" t="s">
        <v>4</v>
      </c>
      <c r="AN1" s="4" t="s">
        <v>707</v>
      </c>
      <c r="AO1" s="117" t="s">
        <v>5</v>
      </c>
      <c r="AP1" s="117" t="s">
        <v>554</v>
      </c>
    </row>
    <row r="2" spans="1:43" s="5" customFormat="1">
      <c r="A2" s="6" t="s">
        <v>555</v>
      </c>
      <c r="B2" s="7" t="s">
        <v>6</v>
      </c>
      <c r="C2" s="7"/>
      <c r="D2" s="8" t="s">
        <v>7</v>
      </c>
      <c r="E2" s="9" t="s">
        <v>8</v>
      </c>
      <c r="F2" s="9" t="s">
        <v>9</v>
      </c>
      <c r="G2" s="9" t="s">
        <v>10</v>
      </c>
      <c r="H2" s="161" t="s">
        <v>707</v>
      </c>
      <c r="I2" s="10" t="s">
        <v>11</v>
      </c>
      <c r="J2" s="11" t="s">
        <v>4</v>
      </c>
      <c r="K2" s="11" t="s">
        <v>12</v>
      </c>
      <c r="L2" s="12" t="s">
        <v>13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707</v>
      </c>
      <c r="R2" s="10" t="s">
        <v>14</v>
      </c>
      <c r="S2" s="13" t="s">
        <v>4</v>
      </c>
      <c r="T2" s="13" t="s">
        <v>12</v>
      </c>
      <c r="U2" s="14" t="s">
        <v>13</v>
      </c>
      <c r="V2" s="8" t="s">
        <v>7</v>
      </c>
      <c r="W2" s="9" t="s">
        <v>8</v>
      </c>
      <c r="X2" s="9" t="s">
        <v>9</v>
      </c>
      <c r="Y2" s="9" t="s">
        <v>10</v>
      </c>
      <c r="Z2" s="9" t="s">
        <v>707</v>
      </c>
      <c r="AA2" s="10" t="s">
        <v>15</v>
      </c>
      <c r="AB2" s="13" t="s">
        <v>4</v>
      </c>
      <c r="AC2" s="13" t="s">
        <v>12</v>
      </c>
      <c r="AD2" s="12" t="s">
        <v>13</v>
      </c>
      <c r="AE2" s="8" t="s">
        <v>7</v>
      </c>
      <c r="AF2" s="9" t="s">
        <v>8</v>
      </c>
      <c r="AG2" s="9" t="s">
        <v>9</v>
      </c>
      <c r="AH2" s="9" t="s">
        <v>10</v>
      </c>
      <c r="AI2" s="9" t="s">
        <v>707</v>
      </c>
      <c r="AJ2" s="15" t="s">
        <v>4</v>
      </c>
      <c r="AK2" s="13" t="s">
        <v>12</v>
      </c>
      <c r="AL2" s="12" t="s">
        <v>13</v>
      </c>
      <c r="AM2" s="16" t="s">
        <v>16</v>
      </c>
      <c r="AN2" s="17" t="s">
        <v>16</v>
      </c>
      <c r="AO2" s="117" t="s">
        <v>17</v>
      </c>
      <c r="AP2" s="117" t="s">
        <v>17</v>
      </c>
    </row>
    <row r="3" spans="1:43" s="5" customFormat="1">
      <c r="A3" s="108" t="s">
        <v>229</v>
      </c>
      <c r="B3" s="108" t="s">
        <v>228</v>
      </c>
      <c r="C3" s="138"/>
      <c r="D3" s="131">
        <f>INDEX(PR!$A$1:$F$508,MATCH($B3,PR!$A:$A,0),2)</f>
        <v>31</v>
      </c>
      <c r="E3" s="132">
        <f>INDEX(PR!$A$1:$F$508,MATCH($B3,PR!$A:$A,0),3)</f>
        <v>32</v>
      </c>
      <c r="F3" s="132">
        <f>INDEX(PR!$A$1:$F$508,MATCH($B3,PR!$A:$A,0),4)</f>
        <v>20</v>
      </c>
      <c r="G3" s="132">
        <f>INDEX(PR!$A$1:$F$508,MATCH($B3,PR!$A:$A,0),5)</f>
        <v>25</v>
      </c>
      <c r="H3" s="137">
        <f>INDEX(PR!$A$1:$F$508,MATCH($B3,PR!$A:$A,0),6)</f>
        <v>29</v>
      </c>
      <c r="I3" s="43">
        <f t="shared" ref="I3" si="0">COUNTIF(D3:H3,"&lt;40")</f>
        <v>5</v>
      </c>
      <c r="J3" s="133">
        <f t="shared" ref="J3" si="1">IF(AND(D3=0,E3=0,F3=0,G3=0),H3,IF(AND(D3=0,E3=0,F3=0),AVERAGE(G3:H3),IF(AND(E3=0,D3=0),AVERAGE(F3:H3),IF(D3=0,AVERAGE(E3:H3),AVERAGE(D3:H3)))))</f>
        <v>27.4</v>
      </c>
      <c r="K3" s="133">
        <f t="shared" ref="K3" si="2">IF(AND(D3=0,E3=0,F3=0,G3=0),"",IF(AND(D3=0,E3=0,F3=0),H3-G3,IF(AND(D3=0,E3=0),(H3-AVERAGE(F3:G3)),IF(D3=0,(H3-AVERAGE(E3:G3)),(H3-AVERAGE(D3:G3))))))</f>
        <v>2</v>
      </c>
      <c r="L3" s="31">
        <f>IF(AND(D3=0,E3=0,F3=0,G3=0),"",IF(AND(D3=0,E3=0,F3=0),K3/G3,IF(AND(D3=0,E3=0),(K3/AVERAGE(F3:G3)),IF(D3=0,(K3/AVERAGE(E3:G3)),(K3/AVERAGE(D3:G3))))))</f>
        <v>7.407407407407407E-2</v>
      </c>
      <c r="M3" s="132">
        <f>INDEX(GR!$A$1:$F$541,MATCH($B3,GR!$A:$A,0),2)</f>
        <v>6</v>
      </c>
      <c r="N3" s="132">
        <f>INDEX(GR!$A$1:$F$541,MATCH($B3,GR!$A:$A,0),3)</f>
        <v>11</v>
      </c>
      <c r="O3" s="132">
        <f>INDEX(GR!$A$1:$F$541,MATCH($B3,GR!$A:$A,0),4)</f>
        <v>10</v>
      </c>
      <c r="P3" s="132">
        <f>INDEX(GR!$A$1:$F$541,MATCH($B3,GR!$A:$A,0),5)</f>
        <v>8</v>
      </c>
      <c r="Q3" s="132">
        <f>INDEX(GR!$A$1:$F$541,MATCH($B3,GR!$A:$A,0),6)</f>
        <v>12</v>
      </c>
      <c r="R3" s="44">
        <f t="shared" ref="R3" si="3">COUNTIF(M3:Q3,"&lt;10")</f>
        <v>2</v>
      </c>
      <c r="S3" s="22">
        <f t="shared" ref="S3" si="4">IF(AND(M3=0,N3=0,O3=0,P3=0),Q3,IF(AND(M3=0,N3=0,O3=0),AVERAGE(P3:Q3),IF(AND(N3=0,M3=0),AVERAGE(O3:Q3),IF(M3=0,AVERAGE(N3:Q3),AVERAGE(M3:Q3)))))</f>
        <v>9.4</v>
      </c>
      <c r="T3" s="22">
        <f t="shared" ref="T3" si="5">IF(AND(M3=0,N3=0,O3=0,P3=0),"",IF(AND(M3=0,N3=0,O3=0),Q3-P3,IF(AND(M3=0,N3=0),(Q3-AVERAGE(O3:P3)),IF(M3=0,(Q3-AVERAGE(N3:P3)),(Q3-AVERAGE(M3:P3))))))</f>
        <v>3.25</v>
      </c>
      <c r="U3" s="31">
        <f>IF(AND(M3=0,N3=0,O3=0,P3=0),"",IF(AND(M3=0,N3=0,O3=0),T3/P3,IF(AND(M3=0,N3=0),(T3/AVERAGE(O3:P3)),IF(M3=0,(T3/AVERAGE(N3:P3)),(T3/AVERAGE(M3:P3))))))</f>
        <v>0.37142857142857144</v>
      </c>
      <c r="V3" s="23">
        <f>INDEX(AE!$A$1:$K$502,MATCH($B3,AE!$A:$A,0),7)</f>
        <v>3</v>
      </c>
      <c r="W3" s="24">
        <f>INDEX(AE!$A$1:$K$502,MATCH($B3,AE!$A:$A,0),8)</f>
        <v>6</v>
      </c>
      <c r="X3" s="24">
        <f>INDEX(AE!$A$1:$K$502,MATCH($B3,AE!$A:$A,0),9)</f>
        <v>1</v>
      </c>
      <c r="Y3" s="24">
        <f>INDEX(AE!$A$1:$K$502,MATCH($B3,AE!$A:$A,0),10)</f>
        <v>8</v>
      </c>
      <c r="Z3" s="25">
        <f>INDEX(AE!$A$1:$K$502,MATCH($B3,AE!$A:$A,0),11)</f>
        <v>5</v>
      </c>
      <c r="AA3" s="47">
        <f t="shared" ref="AA3" si="6">COUNTIF(V3:Z3,"&lt;10")</f>
        <v>5</v>
      </c>
      <c r="AB3" s="22">
        <f t="shared" ref="AB3" si="7">IF(AND(V3=0,W3=0,X3=0,Y3=0),Z3,IF(AND(V3=0,W3=0,X3=0),AVERAGE(Y3:Z3),IF(AND(W3=0,V3=0),AVERAGE(X3:Z3),IF(V3=0,AVERAGE(W3:Z3),AVERAGE(V3:Z3)))))</f>
        <v>4.5999999999999996</v>
      </c>
      <c r="AC3" s="22">
        <f t="shared" ref="AC3" si="8">IF(AND(V3=0,W3=0,X3=0,Y3=0),"",IF(AND(V3=0,W3=0,X3=0),Z3-Y3,IF(AND(V3=0,W3=0),(Z3-AVERAGE(X3:Y3)),IF(V3=0,(Z3-AVERAGE(W3:Y3)),(Z3-AVERAGE(V3:Y3))))))</f>
        <v>0.5</v>
      </c>
      <c r="AD3" s="31">
        <f>IF(AND(V3=0,W3=0,X3=0,Y3=0),"",IF(AND(V3=0,W3=0,X3=0),AC3/Y3,IF(AND(V3=0,W3=0),(AC3/AVERAGE(X3:Y3)),IF(V3=0,(AC3/AVERAGE(W3:Y3)),(AC3/AVERAGE(V3:Y3))))))</f>
        <v>0.1111111111111111</v>
      </c>
      <c r="AE3" s="23">
        <f>INDEX(AE!$A$1:$K$502,MATCH($B3,AE!$A:$A,0),2)</f>
        <v>9</v>
      </c>
      <c r="AF3" s="24">
        <f>INDEX(AE!$A$1:$K$502,MATCH($B3,AE!$A:$A,0),3)</f>
        <v>12</v>
      </c>
      <c r="AG3" s="24">
        <f>INDEX(AE!$A$1:$K$502,MATCH($B3,AE!$A:$A,0),4)</f>
        <v>3</v>
      </c>
      <c r="AH3" s="24">
        <f>INDEX(AE!$A$1:$K$502,MATCH($B3,AE!$A:$A,0),5)</f>
        <v>24</v>
      </c>
      <c r="AI3" s="25">
        <f>INDEX(AE!$A$1:$K$502,MATCH($B3,AE!$A:$A,0),6)</f>
        <v>24</v>
      </c>
      <c r="AJ3" s="27">
        <f t="shared" ref="AJ3" si="9">IF(AND(AE3=0,AF3=0,AG3=0,AH3=0),AI3,IF(AND(AE3=0,AF3=0,AG3=0),AVERAGE(AH3:AI3),IF(AND(AF3=0,AE3=0),AVERAGE(AG3:AI3),IF(AE3=0,AVERAGE(AF3:AI3),AVERAGE(AE3:AI3)))))</f>
        <v>14.4</v>
      </c>
      <c r="AK3" s="22">
        <f t="shared" ref="AK3" si="10">IF(AND(AE3=0,AF3=0,AG3=0,AH3=0),"",IF(AND(AE3=0,AF3=0,AG3=0),AI3-AH3,IF(AND(AE3=0,AF3=0),(AI3-AVERAGE(AG3:AH3)),IF(AE3=0,(AI3-AVERAGE(AF3:AH3)),(AI3-AVERAGE(AE3:AH3))))))</f>
        <v>12</v>
      </c>
      <c r="AL3" s="31">
        <f>IF(AND(AE3=0,AF3=0,AG3=0,AH3=0),"",IF(AND(AE3=0,AF3=0,AG3=0),AK3/AH3,IF(AND(AE3=0,AF3=0),(AK3/AVERAGE(AG3:AH3)),IF(AE3=0,(AK3/AVERAGE(AF3:AH3)),(AK3/AVERAGE(AE3:AH3))))))</f>
        <v>1</v>
      </c>
      <c r="AM3" s="28">
        <f t="shared" ref="AM3" si="11">IF(AJ3=0,"",AB3/AJ3)</f>
        <v>0.31944444444444442</v>
      </c>
      <c r="AN3" s="32">
        <f t="shared" ref="AN3" si="12">IF(AI3=0,"",Z3/AI3)</f>
        <v>0.20833333333333334</v>
      </c>
      <c r="AO3" s="45">
        <v>2.91</v>
      </c>
      <c r="AP3" s="30">
        <v>3.4</v>
      </c>
    </row>
    <row r="4" spans="1:43" s="138" customFormat="1">
      <c r="A4" s="1"/>
      <c r="B4" s="2"/>
      <c r="C4" s="2"/>
      <c r="D4" s="359" t="s">
        <v>0</v>
      </c>
      <c r="E4" s="360"/>
      <c r="F4" s="360"/>
      <c r="G4" s="360"/>
      <c r="H4" s="362"/>
      <c r="I4" s="363" t="s">
        <v>0</v>
      </c>
      <c r="J4" s="364"/>
      <c r="K4" s="364"/>
      <c r="L4" s="365"/>
      <c r="M4" s="366" t="s">
        <v>1</v>
      </c>
      <c r="N4" s="360"/>
      <c r="O4" s="360"/>
      <c r="P4" s="360"/>
      <c r="Q4" s="360"/>
      <c r="R4" s="363" t="s">
        <v>1</v>
      </c>
      <c r="S4" s="364"/>
      <c r="T4" s="364"/>
      <c r="U4" s="365"/>
      <c r="V4" s="359" t="s">
        <v>2</v>
      </c>
      <c r="W4" s="360"/>
      <c r="X4" s="360"/>
      <c r="Y4" s="360"/>
      <c r="Z4" s="360"/>
      <c r="AA4" s="356" t="s">
        <v>2</v>
      </c>
      <c r="AB4" s="357"/>
      <c r="AC4" s="357"/>
      <c r="AD4" s="358"/>
      <c r="AE4" s="359" t="s">
        <v>3</v>
      </c>
      <c r="AF4" s="360"/>
      <c r="AG4" s="360"/>
      <c r="AH4" s="360"/>
      <c r="AI4" s="360"/>
      <c r="AJ4" s="361" t="s">
        <v>3</v>
      </c>
      <c r="AK4" s="357"/>
      <c r="AL4" s="358"/>
      <c r="AM4" s="3" t="s">
        <v>4</v>
      </c>
      <c r="AN4" s="4" t="s">
        <v>707</v>
      </c>
      <c r="AO4" s="130"/>
      <c r="AP4" s="130"/>
    </row>
    <row r="5" spans="1:43" s="5" customFormat="1">
      <c r="A5" s="6" t="s">
        <v>556</v>
      </c>
      <c r="B5" s="7" t="s">
        <v>6</v>
      </c>
      <c r="C5" s="7"/>
      <c r="D5" s="8" t="s">
        <v>7</v>
      </c>
      <c r="E5" s="9" t="s">
        <v>8</v>
      </c>
      <c r="F5" s="9" t="s">
        <v>9</v>
      </c>
      <c r="G5" s="9" t="s">
        <v>10</v>
      </c>
      <c r="H5" s="9" t="s">
        <v>707</v>
      </c>
      <c r="I5" s="10" t="s">
        <v>11</v>
      </c>
      <c r="J5" s="11" t="s">
        <v>4</v>
      </c>
      <c r="K5" s="11" t="s">
        <v>12</v>
      </c>
      <c r="L5" s="12" t="s">
        <v>13</v>
      </c>
      <c r="M5" s="9" t="s">
        <v>7</v>
      </c>
      <c r="N5" s="9" t="s">
        <v>8</v>
      </c>
      <c r="O5" s="9" t="s">
        <v>9</v>
      </c>
      <c r="P5" s="9" t="s">
        <v>10</v>
      </c>
      <c r="Q5" s="9" t="s">
        <v>707</v>
      </c>
      <c r="R5" s="10" t="s">
        <v>14</v>
      </c>
      <c r="S5" s="13" t="s">
        <v>4</v>
      </c>
      <c r="T5" s="13" t="s">
        <v>12</v>
      </c>
      <c r="U5" s="14" t="s">
        <v>13</v>
      </c>
      <c r="V5" s="8" t="s">
        <v>7</v>
      </c>
      <c r="W5" s="9" t="s">
        <v>8</v>
      </c>
      <c r="X5" s="9" t="s">
        <v>9</v>
      </c>
      <c r="Y5" s="9" t="s">
        <v>10</v>
      </c>
      <c r="Z5" s="9" t="s">
        <v>707</v>
      </c>
      <c r="AA5" s="10" t="s">
        <v>15</v>
      </c>
      <c r="AB5" s="13" t="s">
        <v>4</v>
      </c>
      <c r="AC5" s="13" t="s">
        <v>12</v>
      </c>
      <c r="AD5" s="12" t="s">
        <v>13</v>
      </c>
      <c r="AE5" s="8" t="s">
        <v>7</v>
      </c>
      <c r="AF5" s="9" t="s">
        <v>8</v>
      </c>
      <c r="AG5" s="9" t="s">
        <v>9</v>
      </c>
      <c r="AH5" s="9" t="s">
        <v>10</v>
      </c>
      <c r="AI5" s="9" t="s">
        <v>707</v>
      </c>
      <c r="AJ5" s="15" t="s">
        <v>4</v>
      </c>
      <c r="AK5" s="13" t="s">
        <v>12</v>
      </c>
      <c r="AL5" s="12" t="s">
        <v>13</v>
      </c>
      <c r="AM5" s="16" t="s">
        <v>16</v>
      </c>
      <c r="AN5" s="17" t="s">
        <v>16</v>
      </c>
      <c r="AO5" s="33"/>
      <c r="AP5" s="33"/>
    </row>
    <row r="6" spans="1:43" s="5" customFormat="1" hidden="1">
      <c r="A6" s="108" t="s">
        <v>557</v>
      </c>
      <c r="B6" s="108" t="s">
        <v>230</v>
      </c>
      <c r="C6" s="7"/>
      <c r="D6" s="131">
        <f>INDEX(PR!$A$1:$F$508,MATCH($B6,PR!$A:$A,0),2)</f>
        <v>0</v>
      </c>
      <c r="E6" s="132">
        <f>INDEX(PR!$A$1:$F$508,MATCH($B6,PR!$A:$A,0),3)</f>
        <v>0</v>
      </c>
      <c r="F6" s="132">
        <f>INDEX(PR!$A$1:$F$508,MATCH($B6,PR!$A:$A,0),4)</f>
        <v>0</v>
      </c>
      <c r="G6" s="132">
        <f>INDEX(PR!$A$1:$F$508,MATCH($B6,PR!$A:$A,0),5)</f>
        <v>0</v>
      </c>
      <c r="H6" s="132">
        <f>INDEX(PR!$A$1:$F$508,MATCH($B6,PR!$A:$A,0),6)</f>
        <v>0</v>
      </c>
      <c r="I6" s="19">
        <f t="shared" ref="I6:I18" si="13">COUNTIF(D6:H6,"&lt;40")</f>
        <v>5</v>
      </c>
      <c r="J6" s="133">
        <f t="shared" ref="J6:J18" si="14">IF(AND(D6=0,E6=0,F6=0,G6=0),H6,IF(AND(D6=0,E6=0,F6=0),AVERAGE(G6:H6),IF(AND(E6=0,D6=0),AVERAGE(F6:H6),IF(D6=0,AVERAGE(E6:H6),AVERAGE(D6:H6)))))</f>
        <v>0</v>
      </c>
      <c r="K6" s="133" t="str">
        <f t="shared" ref="K6:K18" si="15">IF(AND(D6=0,E6=0,F6=0,G6=0),"",IF(AND(D6=0,E6=0,F6=0),H6-G6,IF(AND(D6=0,E6=0),(H6-AVERAGE(F6:G6)),IF(D6=0,(H6-AVERAGE(E6:G6)),(H6-AVERAGE(D6:G6))))))</f>
        <v/>
      </c>
      <c r="L6" s="31" t="str">
        <f>IF(AND(D6=0,E6=0,F6=0,G6=0),"",IF(AND(D6=0,E6=0,F6=0),K6/G6,IF(AND(D6=0,E6=0),(K6/AVERAGE(F6:G6)),IF(D6=0,(K6/AVERAGE(E6:G6)),(K6/AVERAGE(D6:G6))))))</f>
        <v/>
      </c>
      <c r="M6" s="132">
        <f>INDEX(GR!$A$1:$F$541,MATCH($B6,GR!$A:$A,0),2)</f>
        <v>0</v>
      </c>
      <c r="N6" s="132">
        <f>INDEX(GR!$A$1:$F$541,MATCH($B6,GR!$A:$A,0),3)</f>
        <v>0</v>
      </c>
      <c r="O6" s="132">
        <f>INDEX(GR!$A$1:$F$541,MATCH($B6,GR!$A:$A,0),4)</f>
        <v>0</v>
      </c>
      <c r="P6" s="132">
        <f>INDEX(GR!$A$1:$F$541,MATCH($B6,GR!$A:$A,0),5)</f>
        <v>0</v>
      </c>
      <c r="Q6" s="132">
        <f>INDEX(GR!$A$1:$F$541,MATCH($B6,GR!$A:$A,0),6)</f>
        <v>0</v>
      </c>
      <c r="R6" s="21">
        <f t="shared" ref="R6:R18" si="16">COUNTIF(M6:Q6,"&lt;10")</f>
        <v>5</v>
      </c>
      <c r="S6" s="22">
        <f t="shared" ref="S6:S18" si="17">IF(AND(M6=0,N6=0,O6=0,P6=0),Q6,IF(AND(M6=0,N6=0,O6=0),AVERAGE(P6:Q6),IF(AND(N6=0,M6=0),AVERAGE(O6:Q6),IF(M6=0,AVERAGE(N6:Q6),AVERAGE(M6:Q6)))))</f>
        <v>0</v>
      </c>
      <c r="T6" s="22" t="str">
        <f t="shared" ref="T6:T18" si="18">IF(AND(M6=0,N6=0,O6=0,P6=0),"",IF(AND(M6=0,N6=0,O6=0),Q6-P6,IF(AND(M6=0,N6=0),(Q6-AVERAGE(O6:P6)),IF(M6=0,(Q6-AVERAGE(N6:P6)),(Q6-AVERAGE(M6:P6))))))</f>
        <v/>
      </c>
      <c r="U6" s="31" t="str">
        <f>IF(AND(M6=0,N6=0,O6=0,P6=0),"",IF(AND(M6=0,N6=0,O6=0),T6/P6,IF(AND(M6=0,N6=0),(T6/AVERAGE(O6:P6)),IF(M6=0,(T6/AVERAGE(N6:P6)),(T6/AVERAGE(M6:P6))))))</f>
        <v/>
      </c>
      <c r="V6" s="23">
        <f>INDEX(AE!$A$1:$K$502,MATCH($B6,AE!$A:$A,0),7)</f>
        <v>0</v>
      </c>
      <c r="W6" s="24">
        <f>INDEX(AE!$A$1:$K$502,MATCH($B6,AE!$A:$A,0),8)</f>
        <v>0</v>
      </c>
      <c r="X6" s="24">
        <f>INDEX(AE!$A$1:$K$502,MATCH($B6,AE!$A:$A,0),9)</f>
        <v>0</v>
      </c>
      <c r="Y6" s="24">
        <f>INDEX(AE!$A$1:$K$502,MATCH($B6,AE!$A:$A,0),10)</f>
        <v>0</v>
      </c>
      <c r="Z6" s="25">
        <f>INDEX(AE!$A$1:$K$502,MATCH($B6,AE!$A:$A,0),11)</f>
        <v>0</v>
      </c>
      <c r="AA6" s="24">
        <f t="shared" ref="AA6:AA18" si="19">COUNTIF(V6:Z6,"&lt;10")</f>
        <v>5</v>
      </c>
      <c r="AB6" s="22">
        <f t="shared" ref="AB6:AB18" si="20">IF(AND(V6=0,W6=0,X6=0,Y6=0),Z6,IF(AND(V6=0,W6=0,X6=0),AVERAGE(Y6:Z6),IF(AND(W6=0,V6=0),AVERAGE(X6:Z6),IF(V6=0,AVERAGE(W6:Z6),AVERAGE(V6:Z6)))))</f>
        <v>0</v>
      </c>
      <c r="AC6" s="22" t="str">
        <f t="shared" ref="AC6:AC18" si="21">IF(AND(V6=0,W6=0,X6=0,Y6=0),"",IF(AND(V6=0,W6=0,X6=0),Z6-Y6,IF(AND(V6=0,W6=0),(Z6-AVERAGE(X6:Y6)),IF(V6=0,(Z6-AVERAGE(W6:Y6)),(Z6-AVERAGE(V6:Y6))))))</f>
        <v/>
      </c>
      <c r="AD6" s="31" t="str">
        <f>IF(AND(V6=0,W6=0,X6=0,Y6=0),"",IF(AND(V6=0,W6=0,X6=0),AC6/Y6,IF(AND(V6=0,W6=0),(AC6/AVERAGE(X6:Y6)),IF(V6=0,(AC6/AVERAGE(W6:Y6)),(AC6/AVERAGE(V6:Y6))))))</f>
        <v/>
      </c>
      <c r="AE6" s="23">
        <f>INDEX(AE!$A$1:$K$502,MATCH($B6,AE!$A:$A,0),2)</f>
        <v>0</v>
      </c>
      <c r="AF6" s="24">
        <f>INDEX(AE!$A$1:$K$502,MATCH($B6,AE!$A:$A,0),3)</f>
        <v>0</v>
      </c>
      <c r="AG6" s="24">
        <f>INDEX(AE!$A$1:$K$502,MATCH($B6,AE!$A:$A,0),4)</f>
        <v>0</v>
      </c>
      <c r="AH6" s="24">
        <f>INDEX(AE!$A$1:$K$502,MATCH($B6,AE!$A:$A,0),5)</f>
        <v>0</v>
      </c>
      <c r="AI6" s="25">
        <f>INDEX(AE!$A$1:$K$502,MATCH($B6,AE!$A:$A,0),6)</f>
        <v>0</v>
      </c>
      <c r="AJ6" s="27">
        <f t="shared" ref="AJ6:AJ18" si="22">IF(AND(AE6=0,AF6=0,AG6=0,AH6=0),AI6,IF(AND(AE6=0,AF6=0,AG6=0),AVERAGE(AH6:AI6),IF(AND(AF6=0,AE6=0),AVERAGE(AG6:AI6),IF(AE6=0,AVERAGE(AF6:AI6),AVERAGE(AE6:AI6)))))</f>
        <v>0</v>
      </c>
      <c r="AK6" s="22" t="str">
        <f t="shared" ref="AK6:AK18" si="23">IF(AND(AE6=0,AF6=0,AG6=0,AH6=0),"",IF(AND(AE6=0,AF6=0,AG6=0),AI6-AH6,IF(AND(AE6=0,AF6=0),(AI6-AVERAGE(AG6:AH6)),IF(AE6=0,(AI6-AVERAGE(AF6:AH6)),(AI6-AVERAGE(AE6:AH6))))))</f>
        <v/>
      </c>
      <c r="AL6" s="31" t="str">
        <f>IF(AND(AE6=0,AF6=0,AG6=0,AH6=0),"",IF(AND(AE6=0,AF6=0,AG6=0),AK6/AH6,IF(AND(AE6=0,AF6=0),(AK6/AVERAGE(AG6:AH6)),IF(AE6=0,(AK6/AVERAGE(AF6:AH6)),(AK6/AVERAGE(AE6:AH6))))))</f>
        <v/>
      </c>
      <c r="AM6" s="28" t="str">
        <f t="shared" ref="AM6:AM18" si="24">IF(AJ6=0,"",AB6/AJ6)</f>
        <v/>
      </c>
      <c r="AN6" s="32" t="str">
        <f t="shared" ref="AN6:AN18" si="25">IF(AI6=0,"",Z6/AI6)</f>
        <v/>
      </c>
      <c r="AO6" s="33"/>
      <c r="AP6" s="33"/>
    </row>
    <row r="7" spans="1:43" s="5" customFormat="1" hidden="1">
      <c r="A7" s="108" t="s">
        <v>558</v>
      </c>
      <c r="B7" s="108" t="s">
        <v>218</v>
      </c>
      <c r="C7" s="7"/>
      <c r="D7" s="131">
        <f>INDEX(PR!$A$1:$F$508,MATCH($B7,PR!$A:$A,0),2)</f>
        <v>10</v>
      </c>
      <c r="E7" s="132">
        <f>INDEX(PR!$A$1:$F$508,MATCH($B7,PR!$A:$A,0),3)</f>
        <v>7</v>
      </c>
      <c r="F7" s="132">
        <f>INDEX(PR!$A$1:$F$508,MATCH($B7,PR!$A:$A,0),4)</f>
        <v>6</v>
      </c>
      <c r="G7" s="132">
        <f>INDEX(PR!$A$1:$F$508,MATCH($B7,PR!$A:$A,0),5)</f>
        <v>5</v>
      </c>
      <c r="H7" s="132">
        <f>INDEX(PR!$A$1:$F$508,MATCH($B7,PR!$A:$A,0),6)</f>
        <v>4</v>
      </c>
      <c r="I7" s="19">
        <f t="shared" si="13"/>
        <v>5</v>
      </c>
      <c r="J7" s="133">
        <f t="shared" si="14"/>
        <v>6.4</v>
      </c>
      <c r="K7" s="133">
        <f t="shared" si="15"/>
        <v>-3</v>
      </c>
      <c r="L7" s="31">
        <f t="shared" ref="L7:L16" si="26">IF(AND(D7=0,E7=0,F7=0,G7=0),"",IF(AND(D7=0,E7=0,F7=0),K7/G7,IF(AND(D7=0,E7=0),(K7/AVERAGE(F7:G7)),IF(D7=0,(K7/AVERAGE(E7:G7)),(K7/AVERAGE(D7:G7))))))</f>
        <v>-0.42857142857142855</v>
      </c>
      <c r="M7" s="132">
        <f>INDEX(GR!$A$1:$F$541,MATCH($B7,GR!$A:$A,0),2)</f>
        <v>1</v>
      </c>
      <c r="N7" s="132">
        <f>INDEX(GR!$A$1:$F$541,MATCH($B7,GR!$A:$A,0),3)</f>
        <v>2</v>
      </c>
      <c r="O7" s="132">
        <f>INDEX(GR!$A$1:$F$541,MATCH($B7,GR!$A:$A,0),4)</f>
        <v>0</v>
      </c>
      <c r="P7" s="132">
        <f>INDEX(GR!$A$1:$F$541,MATCH($B7,GR!$A:$A,0),5)</f>
        <v>1</v>
      </c>
      <c r="Q7" s="132">
        <f>INDEX(GR!$A$1:$F$541,MATCH($B7,GR!$A:$A,0),6)</f>
        <v>0</v>
      </c>
      <c r="R7" s="21">
        <f t="shared" si="16"/>
        <v>5</v>
      </c>
      <c r="S7" s="22">
        <f t="shared" si="17"/>
        <v>0.8</v>
      </c>
      <c r="T7" s="22">
        <f t="shared" si="18"/>
        <v>-1</v>
      </c>
      <c r="U7" s="31">
        <f t="shared" ref="U7:U46" si="27">IF(AND(M7=0,N7=0,O7=0,P7=0),"",IF(AND(M7=0,N7=0,O7=0),T7/P7,IF(AND(M7=0,N7=0),(T7/AVERAGE(O7:P7)),IF(M7=0,(T7/AVERAGE(N7:P7)),(T7/AVERAGE(M7:P7))))))</f>
        <v>-1</v>
      </c>
      <c r="V7" s="23">
        <f>INDEX(AE!$A$1:$K$502,MATCH($B7,AE!$A:$A,0),7)</f>
        <v>3</v>
      </c>
      <c r="W7" s="24">
        <f>INDEX(AE!$A$1:$K$502,MATCH($B7,AE!$A:$A,0),8)</f>
        <v>0</v>
      </c>
      <c r="X7" s="24">
        <f>INDEX(AE!$A$1:$K$502,MATCH($B7,AE!$A:$A,0),9)</f>
        <v>0</v>
      </c>
      <c r="Y7" s="24">
        <f>INDEX(AE!$A$1:$K$502,MATCH($B7,AE!$A:$A,0),10)</f>
        <v>0</v>
      </c>
      <c r="Z7" s="25">
        <f>INDEX(AE!$A$1:$K$502,MATCH($B7,AE!$A:$A,0),11)</f>
        <v>2</v>
      </c>
      <c r="AA7" s="24">
        <f t="shared" si="19"/>
        <v>5</v>
      </c>
      <c r="AB7" s="22">
        <f t="shared" si="20"/>
        <v>1</v>
      </c>
      <c r="AC7" s="22">
        <f t="shared" si="21"/>
        <v>1.25</v>
      </c>
      <c r="AD7" s="31">
        <f t="shared" ref="AD7:AD45" si="28">IF(AND(V7=0,W7=0,X7=0,Y7=0),"",IF(AND(V7=0,W7=0,X7=0),AC7/Y7,IF(AND(V7=0,W7=0),(AC7/AVERAGE(X7:Y7)),IF(V7=0,(AC7/AVERAGE(W7:Y7)),(AC7/AVERAGE(V7:Y7))))))</f>
        <v>1.6666666666666667</v>
      </c>
      <c r="AE7" s="23">
        <f>INDEX(AE!$A$1:$K$502,MATCH($B7,AE!$A:$A,0),2)</f>
        <v>9</v>
      </c>
      <c r="AF7" s="24">
        <f>INDEX(AE!$A$1:$K$502,MATCH($B7,AE!$A:$A,0),3)</f>
        <v>6</v>
      </c>
      <c r="AG7" s="24">
        <f>INDEX(AE!$A$1:$K$502,MATCH($B7,AE!$A:$A,0),4)</f>
        <v>4</v>
      </c>
      <c r="AH7" s="24">
        <f>INDEX(AE!$A$1:$K$502,MATCH($B7,AE!$A:$A,0),5)</f>
        <v>4</v>
      </c>
      <c r="AI7" s="25">
        <f>INDEX(AE!$A$1:$K$502,MATCH($B7,AE!$A:$A,0),6)</f>
        <v>15</v>
      </c>
      <c r="AJ7" s="27">
        <f t="shared" si="22"/>
        <v>7.6</v>
      </c>
      <c r="AK7" s="22">
        <f t="shared" si="23"/>
        <v>9.25</v>
      </c>
      <c r="AL7" s="31">
        <f t="shared" ref="AL7:AL45" si="29">IF(AND(AE7=0,AF7=0,AG7=0,AH7=0),"",IF(AND(AE7=0,AF7=0,AG7=0),AK7/AH7,IF(AND(AE7=0,AF7=0),(AK7/AVERAGE(AG7:AH7)),IF(AE7=0,(AK7/AVERAGE(AF7:AH7)),(AK7/AVERAGE(AE7:AH7))))))</f>
        <v>1.6086956521739131</v>
      </c>
      <c r="AM7" s="28">
        <f t="shared" si="24"/>
        <v>0.13157894736842105</v>
      </c>
      <c r="AN7" s="32">
        <f t="shared" si="25"/>
        <v>0.13333333333333333</v>
      </c>
      <c r="AO7" s="33"/>
      <c r="AP7" s="33"/>
    </row>
    <row r="8" spans="1:43" s="48" customFormat="1" hidden="1">
      <c r="A8" s="108" t="s">
        <v>559</v>
      </c>
      <c r="B8" s="108" t="s">
        <v>219</v>
      </c>
      <c r="C8" s="140"/>
      <c r="D8" s="131">
        <f>INDEX(PR!$A$1:$F$508,MATCH($B8,PR!$A:$A,0),2)</f>
        <v>6</v>
      </c>
      <c r="E8" s="132">
        <f>INDEX(PR!$A$1:$F$508,MATCH($B8,PR!$A:$A,0),3)</f>
        <v>4</v>
      </c>
      <c r="F8" s="132">
        <f>INDEX(PR!$A$1:$F$508,MATCH($B8,PR!$A:$A,0),4)</f>
        <v>1</v>
      </c>
      <c r="G8" s="132">
        <f>INDEX(PR!$A$1:$F$508,MATCH($B8,PR!$A:$A,0),5)</f>
        <v>1</v>
      </c>
      <c r="H8" s="132">
        <f>INDEX(PR!$A$1:$F$508,MATCH($B8,PR!$A:$A,0),6)</f>
        <v>0</v>
      </c>
      <c r="I8" s="19">
        <f t="shared" si="13"/>
        <v>5</v>
      </c>
      <c r="J8" s="133">
        <f t="shared" si="14"/>
        <v>2.4</v>
      </c>
      <c r="K8" s="133">
        <f t="shared" si="15"/>
        <v>-3</v>
      </c>
      <c r="L8" s="31">
        <f t="shared" si="26"/>
        <v>-1</v>
      </c>
      <c r="M8" s="132">
        <f>INDEX(GR!$A$1:$F$541,MATCH($B8,GR!$A:$A,0),2)</f>
        <v>0</v>
      </c>
      <c r="N8" s="132">
        <f>INDEX(GR!$A$1:$F$541,MATCH($B8,GR!$A:$A,0),3)</f>
        <v>2</v>
      </c>
      <c r="O8" s="132">
        <f>INDEX(GR!$A$1:$F$541,MATCH($B8,GR!$A:$A,0),4)</f>
        <v>0</v>
      </c>
      <c r="P8" s="132">
        <f>INDEX(GR!$A$1:$F$541,MATCH($B8,GR!$A:$A,0),5)</f>
        <v>1</v>
      </c>
      <c r="Q8" s="132">
        <f>INDEX(GR!$A$1:$F$541,MATCH($B8,GR!$A:$A,0),6)</f>
        <v>0</v>
      </c>
      <c r="R8" s="21">
        <f t="shared" si="16"/>
        <v>5</v>
      </c>
      <c r="S8" s="22">
        <f t="shared" si="17"/>
        <v>0.75</v>
      </c>
      <c r="T8" s="22">
        <f t="shared" si="18"/>
        <v>-1</v>
      </c>
      <c r="U8" s="31">
        <f t="shared" si="27"/>
        <v>-1</v>
      </c>
      <c r="V8" s="23">
        <f>INDEX(AE!$A$1:$K$502,MATCH($B8,AE!$A:$A,0),7)</f>
        <v>1</v>
      </c>
      <c r="W8" s="24">
        <f>INDEX(AE!$A$1:$K$502,MATCH($B8,AE!$A:$A,0),8)</f>
        <v>1</v>
      </c>
      <c r="X8" s="24">
        <f>INDEX(AE!$A$1:$K$502,MATCH($B8,AE!$A:$A,0),9)</f>
        <v>0</v>
      </c>
      <c r="Y8" s="24">
        <f>INDEX(AE!$A$1:$K$502,MATCH($B8,AE!$A:$A,0),10)</f>
        <v>1</v>
      </c>
      <c r="Z8" s="25">
        <f>INDEX(AE!$A$1:$K$502,MATCH($B8,AE!$A:$A,0),11)</f>
        <v>0</v>
      </c>
      <c r="AA8" s="24">
        <f t="shared" si="19"/>
        <v>5</v>
      </c>
      <c r="AB8" s="22">
        <f t="shared" si="20"/>
        <v>0.6</v>
      </c>
      <c r="AC8" s="22">
        <f t="shared" si="21"/>
        <v>-0.75</v>
      </c>
      <c r="AD8" s="31">
        <f t="shared" si="28"/>
        <v>-1</v>
      </c>
      <c r="AE8" s="23">
        <f>INDEX(AE!$A$1:$K$502,MATCH($B8,AE!$A:$A,0),2)</f>
        <v>2</v>
      </c>
      <c r="AF8" s="24">
        <f>INDEX(AE!$A$1:$K$502,MATCH($B8,AE!$A:$A,0),3)</f>
        <v>4</v>
      </c>
      <c r="AG8" s="24">
        <f>INDEX(AE!$A$1:$K$502,MATCH($B8,AE!$A:$A,0),4)</f>
        <v>0</v>
      </c>
      <c r="AH8" s="24">
        <f>INDEX(AE!$A$1:$K$502,MATCH($B8,AE!$A:$A,0),5)</f>
        <v>1</v>
      </c>
      <c r="AI8" s="25">
        <f>INDEX(AE!$A$1:$K$502,MATCH($B8,AE!$A:$A,0),6)</f>
        <v>2</v>
      </c>
      <c r="AJ8" s="27">
        <f t="shared" si="22"/>
        <v>1.8</v>
      </c>
      <c r="AK8" s="22">
        <f t="shared" si="23"/>
        <v>0.25</v>
      </c>
      <c r="AL8" s="31">
        <f t="shared" si="29"/>
        <v>0.14285714285714285</v>
      </c>
      <c r="AM8" s="28">
        <f t="shared" si="24"/>
        <v>0.33333333333333331</v>
      </c>
      <c r="AN8" s="32">
        <f t="shared" si="25"/>
        <v>0</v>
      </c>
      <c r="AO8" s="72"/>
      <c r="AP8" s="72"/>
    </row>
    <row r="9" spans="1:43" hidden="1">
      <c r="A9" s="108" t="s">
        <v>560</v>
      </c>
      <c r="B9" s="108" t="s">
        <v>231</v>
      </c>
      <c r="D9" s="131">
        <f>INDEX(PR!$A$1:$F$508,MATCH($B9,PR!$A:$A,0),2)</f>
        <v>3</v>
      </c>
      <c r="E9" s="132">
        <f>INDEX(PR!$A$1:$F$508,MATCH($B9,PR!$A:$A,0),3)</f>
        <v>1</v>
      </c>
      <c r="F9" s="132">
        <f>INDEX(PR!$A$1:$F$508,MATCH($B9,PR!$A:$A,0),4)</f>
        <v>2</v>
      </c>
      <c r="G9" s="132">
        <f>INDEX(PR!$A$1:$F$508,MATCH($B9,PR!$A:$A,0),5)</f>
        <v>2</v>
      </c>
      <c r="H9" s="132">
        <f>INDEX(PR!$A$1:$F$508,MATCH($B9,PR!$A:$A,0),6)</f>
        <v>3</v>
      </c>
      <c r="I9" s="19">
        <f t="shared" si="13"/>
        <v>5</v>
      </c>
      <c r="J9" s="133">
        <f t="shared" si="14"/>
        <v>2.2000000000000002</v>
      </c>
      <c r="K9" s="133">
        <f t="shared" si="15"/>
        <v>1</v>
      </c>
      <c r="L9" s="31">
        <f t="shared" si="26"/>
        <v>0.5</v>
      </c>
      <c r="M9" s="132">
        <f>INDEX(GR!$A$1:$F$541,MATCH($B9,GR!$A:$A,0),2)</f>
        <v>0</v>
      </c>
      <c r="N9" s="132">
        <f>INDEX(GR!$A$1:$F$541,MATCH($B9,GR!$A:$A,0),3)</f>
        <v>0</v>
      </c>
      <c r="O9" s="132">
        <f>INDEX(GR!$A$1:$F$541,MATCH($B9,GR!$A:$A,0),4)</f>
        <v>0</v>
      </c>
      <c r="P9" s="132">
        <f>INDEX(GR!$A$1:$F$541,MATCH($B9,GR!$A:$A,0),5)</f>
        <v>0</v>
      </c>
      <c r="Q9" s="132">
        <f>INDEX(GR!$A$1:$F$541,MATCH($B9,GR!$A:$A,0),6)</f>
        <v>0</v>
      </c>
      <c r="R9" s="21">
        <f t="shared" si="16"/>
        <v>5</v>
      </c>
      <c r="S9" s="22">
        <f t="shared" si="17"/>
        <v>0</v>
      </c>
      <c r="T9" s="22" t="str">
        <f t="shared" si="18"/>
        <v/>
      </c>
      <c r="U9" s="31" t="str">
        <f t="shared" si="27"/>
        <v/>
      </c>
      <c r="V9" s="23">
        <f>INDEX(AE!$A$1:$K$502,MATCH($B9,AE!$A:$A,0),7)</f>
        <v>2</v>
      </c>
      <c r="W9" s="24">
        <f>INDEX(AE!$A$1:$K$502,MATCH($B9,AE!$A:$A,0),8)</f>
        <v>0</v>
      </c>
      <c r="X9" s="24">
        <f>INDEX(AE!$A$1:$K$502,MATCH($B9,AE!$A:$A,0),9)</f>
        <v>0</v>
      </c>
      <c r="Y9" s="24">
        <f>INDEX(AE!$A$1:$K$502,MATCH($B9,AE!$A:$A,0),10)</f>
        <v>0</v>
      </c>
      <c r="Z9" s="25">
        <f>INDEX(AE!$A$1:$K$502,MATCH($B9,AE!$A:$A,0),11)</f>
        <v>0</v>
      </c>
      <c r="AA9" s="24">
        <f t="shared" si="19"/>
        <v>5</v>
      </c>
      <c r="AB9" s="22">
        <f t="shared" si="20"/>
        <v>0.4</v>
      </c>
      <c r="AC9" s="22">
        <f t="shared" si="21"/>
        <v>-0.5</v>
      </c>
      <c r="AD9" s="31">
        <f t="shared" si="28"/>
        <v>-1</v>
      </c>
      <c r="AE9" s="23">
        <f>INDEX(AE!$A$1:$K$502,MATCH($B9,AE!$A:$A,0),2)</f>
        <v>2</v>
      </c>
      <c r="AF9" s="24">
        <f>INDEX(AE!$A$1:$K$502,MATCH($B9,AE!$A:$A,0),3)</f>
        <v>0</v>
      </c>
      <c r="AG9" s="24">
        <f>INDEX(AE!$A$1:$K$502,MATCH($B9,AE!$A:$A,0),4)</f>
        <v>0</v>
      </c>
      <c r="AH9" s="24">
        <f>INDEX(AE!$A$1:$K$502,MATCH($B9,AE!$A:$A,0),5)</f>
        <v>0</v>
      </c>
      <c r="AI9" s="25">
        <f>INDEX(AE!$A$1:$K$502,MATCH($B9,AE!$A:$A,0),6)</f>
        <v>0</v>
      </c>
      <c r="AJ9" s="27">
        <f t="shared" si="22"/>
        <v>0.4</v>
      </c>
      <c r="AK9" s="22">
        <f t="shared" si="23"/>
        <v>-0.5</v>
      </c>
      <c r="AL9" s="31">
        <f t="shared" si="29"/>
        <v>-1</v>
      </c>
      <c r="AM9" s="28">
        <f t="shared" si="24"/>
        <v>1</v>
      </c>
      <c r="AN9" s="32" t="str">
        <f t="shared" si="25"/>
        <v/>
      </c>
    </row>
    <row r="10" spans="1:43" hidden="1">
      <c r="A10" s="108" t="s">
        <v>561</v>
      </c>
      <c r="B10" s="108" t="s">
        <v>202</v>
      </c>
      <c r="D10" s="131">
        <f>INDEX(PR!$A$1:$F$508,MATCH($B10,PR!$A:$A,0),2)</f>
        <v>8</v>
      </c>
      <c r="E10" s="132">
        <f>INDEX(PR!$A$1:$F$508,MATCH($B10,PR!$A:$A,0),3)</f>
        <v>5</v>
      </c>
      <c r="F10" s="132">
        <f>INDEX(PR!$A$1:$F$508,MATCH($B10,PR!$A:$A,0),4)</f>
        <v>5</v>
      </c>
      <c r="G10" s="132">
        <f>INDEX(PR!$A$1:$F$508,MATCH($B10,PR!$A:$A,0),5)</f>
        <v>6</v>
      </c>
      <c r="H10" s="132">
        <f>INDEX(PR!$A$1:$F$508,MATCH($B10,PR!$A:$A,0),6)</f>
        <v>4</v>
      </c>
      <c r="I10" s="19">
        <f t="shared" si="13"/>
        <v>5</v>
      </c>
      <c r="J10" s="133">
        <f t="shared" si="14"/>
        <v>5.6</v>
      </c>
      <c r="K10" s="133">
        <f t="shared" si="15"/>
        <v>-2</v>
      </c>
      <c r="L10" s="31">
        <f t="shared" si="26"/>
        <v>-0.33333333333333331</v>
      </c>
      <c r="M10" s="132">
        <f>INDEX(GR!$A$1:$F$541,MATCH($B10,GR!$A:$A,0),2)</f>
        <v>1</v>
      </c>
      <c r="N10" s="132">
        <f>INDEX(GR!$A$1:$F$541,MATCH($B10,GR!$A:$A,0),3)</f>
        <v>1</v>
      </c>
      <c r="O10" s="132">
        <f>INDEX(GR!$A$1:$F$541,MATCH($B10,GR!$A:$A,0),4)</f>
        <v>1</v>
      </c>
      <c r="P10" s="132">
        <f>INDEX(GR!$A$1:$F$541,MATCH($B10,GR!$A:$A,0),5)</f>
        <v>0</v>
      </c>
      <c r="Q10" s="132">
        <f>INDEX(GR!$A$1:$F$541,MATCH($B10,GR!$A:$A,0),6)</f>
        <v>2</v>
      </c>
      <c r="R10" s="21">
        <f t="shared" si="16"/>
        <v>5</v>
      </c>
      <c r="S10" s="22">
        <f t="shared" si="17"/>
        <v>1</v>
      </c>
      <c r="T10" s="22">
        <f t="shared" si="18"/>
        <v>1.25</v>
      </c>
      <c r="U10" s="31">
        <f t="shared" si="27"/>
        <v>1.6666666666666667</v>
      </c>
      <c r="V10" s="23">
        <f>INDEX(AE!$A$1:$K$502,MATCH($B10,AE!$A:$A,0),7)</f>
        <v>2</v>
      </c>
      <c r="W10" s="24">
        <f>INDEX(AE!$A$1:$K$502,MATCH($B10,AE!$A:$A,0),8)</f>
        <v>0</v>
      </c>
      <c r="X10" s="24">
        <f>INDEX(AE!$A$1:$K$502,MATCH($B10,AE!$A:$A,0),9)</f>
        <v>2</v>
      </c>
      <c r="Y10" s="24">
        <f>INDEX(AE!$A$1:$K$502,MATCH($B10,AE!$A:$A,0),10)</f>
        <v>1</v>
      </c>
      <c r="Z10" s="25">
        <f>INDEX(AE!$A$1:$K$502,MATCH($B10,AE!$A:$A,0),11)</f>
        <v>0</v>
      </c>
      <c r="AA10" s="24">
        <f t="shared" si="19"/>
        <v>5</v>
      </c>
      <c r="AB10" s="22">
        <f t="shared" si="20"/>
        <v>1</v>
      </c>
      <c r="AC10" s="22">
        <f t="shared" si="21"/>
        <v>-1.25</v>
      </c>
      <c r="AD10" s="31">
        <f t="shared" si="28"/>
        <v>-1</v>
      </c>
      <c r="AE10" s="23">
        <f>INDEX(AE!$A$1:$K$502,MATCH($B10,AE!$A:$A,0),2)</f>
        <v>6</v>
      </c>
      <c r="AF10" s="24">
        <f>INDEX(AE!$A$1:$K$502,MATCH($B10,AE!$A:$A,0),3)</f>
        <v>1</v>
      </c>
      <c r="AG10" s="24">
        <f>INDEX(AE!$A$1:$K$502,MATCH($B10,AE!$A:$A,0),4)</f>
        <v>4</v>
      </c>
      <c r="AH10" s="24">
        <f>INDEX(AE!$A$1:$K$502,MATCH($B10,AE!$A:$A,0),5)</f>
        <v>3</v>
      </c>
      <c r="AI10" s="25">
        <f>INDEX(AE!$A$1:$K$502,MATCH($B10,AE!$A:$A,0),6)</f>
        <v>3</v>
      </c>
      <c r="AJ10" s="27">
        <f t="shared" si="22"/>
        <v>3.4</v>
      </c>
      <c r="AK10" s="22">
        <f t="shared" si="23"/>
        <v>-0.5</v>
      </c>
      <c r="AL10" s="31">
        <f t="shared" si="29"/>
        <v>-0.14285714285714285</v>
      </c>
      <c r="AM10" s="28">
        <f t="shared" si="24"/>
        <v>0.29411764705882354</v>
      </c>
      <c r="AN10" s="32">
        <f t="shared" si="25"/>
        <v>0</v>
      </c>
    </row>
    <row r="11" spans="1:43" s="81" customFormat="1" hidden="1">
      <c r="A11" s="108" t="s">
        <v>562</v>
      </c>
      <c r="B11" s="108" t="s">
        <v>203</v>
      </c>
      <c r="C11" s="7"/>
      <c r="D11" s="131">
        <f>INDEX(PR!$A$1:$F$508,MATCH($B11,PR!$A:$A,0),2)</f>
        <v>4</v>
      </c>
      <c r="E11" s="132">
        <f>INDEX(PR!$A$1:$F$508,MATCH($B11,PR!$A:$A,0),3)</f>
        <v>3</v>
      </c>
      <c r="F11" s="132">
        <f>INDEX(PR!$A$1:$F$508,MATCH($B11,PR!$A:$A,0),4)</f>
        <v>1</v>
      </c>
      <c r="G11" s="132">
        <f>INDEX(PR!$A$1:$F$508,MATCH($B11,PR!$A:$A,0),5)</f>
        <v>2</v>
      </c>
      <c r="H11" s="132">
        <f>INDEX(PR!$A$1:$F$508,MATCH($B11,PR!$A:$A,0),6)</f>
        <v>1</v>
      </c>
      <c r="I11" s="19">
        <f t="shared" si="13"/>
        <v>5</v>
      </c>
      <c r="J11" s="133">
        <f t="shared" si="14"/>
        <v>2.2000000000000002</v>
      </c>
      <c r="K11" s="133">
        <f t="shared" si="15"/>
        <v>-1.5</v>
      </c>
      <c r="L11" s="31">
        <f t="shared" si="26"/>
        <v>-0.6</v>
      </c>
      <c r="M11" s="132">
        <f>INDEX(GR!$A$1:$F$541,MATCH($B11,GR!$A:$A,0),2)</f>
        <v>0</v>
      </c>
      <c r="N11" s="132">
        <f>INDEX(GR!$A$1:$F$541,MATCH($B11,GR!$A:$A,0),3)</f>
        <v>0</v>
      </c>
      <c r="O11" s="132">
        <f>INDEX(GR!$A$1:$F$541,MATCH($B11,GR!$A:$A,0),4)</f>
        <v>0</v>
      </c>
      <c r="P11" s="132">
        <f>INDEX(GR!$A$1:$F$541,MATCH($B11,GR!$A:$A,0),5)</f>
        <v>0</v>
      </c>
      <c r="Q11" s="132">
        <f>INDEX(GR!$A$1:$F$541,MATCH($B11,GR!$A:$A,0),6)</f>
        <v>1</v>
      </c>
      <c r="R11" s="21">
        <f t="shared" si="16"/>
        <v>5</v>
      </c>
      <c r="S11" s="22">
        <f t="shared" si="17"/>
        <v>1</v>
      </c>
      <c r="T11" s="22" t="str">
        <f t="shared" si="18"/>
        <v/>
      </c>
      <c r="U11" s="31" t="str">
        <f t="shared" si="27"/>
        <v/>
      </c>
      <c r="V11" s="23">
        <f>INDEX(AE!$A$1:$K$502,MATCH($B11,AE!$A:$A,0),7)</f>
        <v>0</v>
      </c>
      <c r="W11" s="24">
        <f>INDEX(AE!$A$1:$K$502,MATCH($B11,AE!$A:$A,0),8)</f>
        <v>0</v>
      </c>
      <c r="X11" s="24">
        <f>INDEX(AE!$A$1:$K$502,MATCH($B11,AE!$A:$A,0),9)</f>
        <v>0</v>
      </c>
      <c r="Y11" s="24">
        <f>INDEX(AE!$A$1:$K$502,MATCH($B11,AE!$A:$A,0),10)</f>
        <v>1</v>
      </c>
      <c r="Z11" s="25">
        <f>INDEX(AE!$A$1:$K$502,MATCH($B11,AE!$A:$A,0),11)</f>
        <v>0</v>
      </c>
      <c r="AA11" s="24">
        <f t="shared" si="19"/>
        <v>5</v>
      </c>
      <c r="AB11" s="22">
        <f t="shared" si="20"/>
        <v>0.5</v>
      </c>
      <c r="AC11" s="22">
        <f t="shared" si="21"/>
        <v>-1</v>
      </c>
      <c r="AD11" s="31">
        <f t="shared" si="28"/>
        <v>-1</v>
      </c>
      <c r="AE11" s="23">
        <f>INDEX(AE!$A$1:$K$502,MATCH($B11,AE!$A:$A,0),2)</f>
        <v>7</v>
      </c>
      <c r="AF11" s="24">
        <f>INDEX(AE!$A$1:$K$502,MATCH($B11,AE!$A:$A,0),3)</f>
        <v>2</v>
      </c>
      <c r="AG11" s="24">
        <f>INDEX(AE!$A$1:$K$502,MATCH($B11,AE!$A:$A,0),4)</f>
        <v>1</v>
      </c>
      <c r="AH11" s="24">
        <f>INDEX(AE!$A$1:$K$502,MATCH($B11,AE!$A:$A,0),5)</f>
        <v>3</v>
      </c>
      <c r="AI11" s="25">
        <f>INDEX(AE!$A$1:$K$502,MATCH($B11,AE!$A:$A,0),6)</f>
        <v>1</v>
      </c>
      <c r="AJ11" s="27">
        <f t="shared" si="22"/>
        <v>2.8</v>
      </c>
      <c r="AK11" s="22">
        <f t="shared" si="23"/>
        <v>-2.25</v>
      </c>
      <c r="AL11" s="31">
        <f t="shared" si="29"/>
        <v>-0.69230769230769229</v>
      </c>
      <c r="AM11" s="28">
        <f t="shared" si="24"/>
        <v>0.17857142857142858</v>
      </c>
      <c r="AN11" s="32">
        <f t="shared" si="25"/>
        <v>0</v>
      </c>
      <c r="AO11" s="87"/>
      <c r="AP11" s="87"/>
      <c r="AQ11" s="5"/>
    </row>
    <row r="12" spans="1:43" hidden="1">
      <c r="A12" s="108" t="s">
        <v>563</v>
      </c>
      <c r="B12" s="108" t="s">
        <v>232</v>
      </c>
      <c r="D12" s="131">
        <f>INDEX(PR!$A$1:$F$508,MATCH($B12,PR!$A:$A,0),2)</f>
        <v>137</v>
      </c>
      <c r="E12" s="132">
        <f>INDEX(PR!$A$1:$F$508,MATCH($B12,PR!$A:$A,0),3)</f>
        <v>103</v>
      </c>
      <c r="F12" s="132">
        <f>INDEX(PR!$A$1:$F$508,MATCH($B12,PR!$A:$A,0),4)</f>
        <v>79</v>
      </c>
      <c r="G12" s="132">
        <f>INDEX(PR!$A$1:$F$508,MATCH($B12,PR!$A:$A,0),5)</f>
        <v>80</v>
      </c>
      <c r="H12" s="132">
        <f>INDEX(PR!$A$1:$F$508,MATCH($B12,PR!$A:$A,0),6)</f>
        <v>89</v>
      </c>
      <c r="I12" s="19">
        <f t="shared" si="13"/>
        <v>0</v>
      </c>
      <c r="J12" s="133">
        <f t="shared" si="14"/>
        <v>97.6</v>
      </c>
      <c r="K12" s="133">
        <f t="shared" si="15"/>
        <v>-10.75</v>
      </c>
      <c r="L12" s="20">
        <f t="shared" si="26"/>
        <v>-0.10776942355889724</v>
      </c>
      <c r="M12" s="132">
        <f>INDEX(GR!$A$1:$F$541,MATCH($B12,GR!$A:$A,0),2)</f>
        <v>6</v>
      </c>
      <c r="N12" s="132">
        <f>INDEX(GR!$A$1:$F$541,MATCH($B12,GR!$A:$A,0),3)</f>
        <v>15</v>
      </c>
      <c r="O12" s="132">
        <f>INDEX(GR!$A$1:$F$541,MATCH($B12,GR!$A:$A,0),4)</f>
        <v>10</v>
      </c>
      <c r="P12" s="132">
        <f>INDEX(GR!$A$1:$F$541,MATCH($B12,GR!$A:$A,0),5)</f>
        <v>7</v>
      </c>
      <c r="Q12" s="132">
        <f>INDEX(GR!$A$1:$F$541,MATCH($B12,GR!$A:$A,0),6)</f>
        <v>5</v>
      </c>
      <c r="R12" s="44">
        <f t="shared" si="16"/>
        <v>3</v>
      </c>
      <c r="S12" s="22">
        <f t="shared" si="17"/>
        <v>8.6</v>
      </c>
      <c r="T12" s="22">
        <f t="shared" si="18"/>
        <v>-4.5</v>
      </c>
      <c r="U12" s="20">
        <f t="shared" si="27"/>
        <v>-0.47368421052631576</v>
      </c>
      <c r="V12" s="23">
        <f>INDEX(AE!$A$1:$K$502,MATCH($B12,AE!$A:$A,0),7)</f>
        <v>47</v>
      </c>
      <c r="W12" s="24">
        <f>INDEX(AE!$A$1:$K$502,MATCH($B12,AE!$A:$A,0),8)</f>
        <v>34</v>
      </c>
      <c r="X12" s="24">
        <f>INDEX(AE!$A$1:$K$502,MATCH($B12,AE!$A:$A,0),9)</f>
        <v>25</v>
      </c>
      <c r="Y12" s="24">
        <f>INDEX(AE!$A$1:$K$502,MATCH($B12,AE!$A:$A,0),10)</f>
        <v>29</v>
      </c>
      <c r="Z12" s="25">
        <f>INDEX(AE!$A$1:$K$502,MATCH($B12,AE!$A:$A,0),11)</f>
        <v>33</v>
      </c>
      <c r="AA12" s="24">
        <f t="shared" si="19"/>
        <v>0</v>
      </c>
      <c r="AB12" s="22">
        <f t="shared" si="20"/>
        <v>33.6</v>
      </c>
      <c r="AC12" s="22">
        <f t="shared" si="21"/>
        <v>-0.75</v>
      </c>
      <c r="AD12" s="20">
        <f t="shared" si="28"/>
        <v>-2.2222222222222223E-2</v>
      </c>
      <c r="AE12" s="23">
        <f>INDEX(AE!$A$1:$K$502,MATCH($B12,AE!$A:$A,0),2)</f>
        <v>156</v>
      </c>
      <c r="AF12" s="24">
        <f>INDEX(AE!$A$1:$K$502,MATCH($B12,AE!$A:$A,0),3)</f>
        <v>137</v>
      </c>
      <c r="AG12" s="24">
        <f>INDEX(AE!$A$1:$K$502,MATCH($B12,AE!$A:$A,0),4)</f>
        <v>106</v>
      </c>
      <c r="AH12" s="24">
        <f>INDEX(AE!$A$1:$K$502,MATCH($B12,AE!$A:$A,0),5)</f>
        <v>111</v>
      </c>
      <c r="AI12" s="25">
        <f>INDEX(AE!$A$1:$K$502,MATCH($B12,AE!$A:$A,0),6)</f>
        <v>129</v>
      </c>
      <c r="AJ12" s="27">
        <f t="shared" si="22"/>
        <v>127.8</v>
      </c>
      <c r="AK12" s="22">
        <f t="shared" si="23"/>
        <v>1.5</v>
      </c>
      <c r="AL12" s="20">
        <f t="shared" si="29"/>
        <v>1.1764705882352941E-2</v>
      </c>
      <c r="AM12" s="28">
        <f t="shared" si="24"/>
        <v>0.26291079812206575</v>
      </c>
      <c r="AN12" s="32">
        <f t="shared" si="25"/>
        <v>0.2558139534883721</v>
      </c>
    </row>
    <row r="13" spans="1:43" hidden="1">
      <c r="A13" s="108" t="s">
        <v>564</v>
      </c>
      <c r="B13" s="108" t="s">
        <v>233</v>
      </c>
      <c r="D13" s="131">
        <f>INDEX(PR!$A$1:$F$508,MATCH($B13,PR!$A:$A,0),2)</f>
        <v>89</v>
      </c>
      <c r="E13" s="132">
        <f>INDEX(PR!$A$1:$F$508,MATCH($B13,PR!$A:$A,0),3)</f>
        <v>64</v>
      </c>
      <c r="F13" s="132">
        <f>INDEX(PR!$A$1:$F$508,MATCH($B13,PR!$A:$A,0),4)</f>
        <v>55</v>
      </c>
      <c r="G13" s="132">
        <f>INDEX(PR!$A$1:$F$508,MATCH($B13,PR!$A:$A,0),5)</f>
        <v>38</v>
      </c>
      <c r="H13" s="132">
        <f>INDEX(PR!$A$1:$F$508,MATCH($B13,PR!$A:$A,0),6)</f>
        <v>27</v>
      </c>
      <c r="I13" s="19">
        <f t="shared" si="13"/>
        <v>2</v>
      </c>
      <c r="J13" s="133">
        <f t="shared" si="14"/>
        <v>54.6</v>
      </c>
      <c r="K13" s="133">
        <f t="shared" si="15"/>
        <v>-34.5</v>
      </c>
      <c r="L13" s="31">
        <f t="shared" si="26"/>
        <v>-0.56097560975609762</v>
      </c>
      <c r="M13" s="132">
        <f>INDEX(GR!$A$1:$F$541,MATCH($B13,GR!$A:$A,0),2)</f>
        <v>23</v>
      </c>
      <c r="N13" s="132">
        <f>INDEX(GR!$A$1:$F$541,MATCH($B13,GR!$A:$A,0),3)</f>
        <v>24</v>
      </c>
      <c r="O13" s="132">
        <f>INDEX(GR!$A$1:$F$541,MATCH($B13,GR!$A:$A,0),4)</f>
        <v>18</v>
      </c>
      <c r="P13" s="132">
        <f>INDEX(GR!$A$1:$F$541,MATCH($B13,GR!$A:$A,0),5)</f>
        <v>9</v>
      </c>
      <c r="Q13" s="132">
        <f>INDEX(GR!$A$1:$F$541,MATCH($B13,GR!$A:$A,0),6)</f>
        <v>6</v>
      </c>
      <c r="R13" s="21">
        <f t="shared" si="16"/>
        <v>2</v>
      </c>
      <c r="S13" s="22">
        <f t="shared" si="17"/>
        <v>16</v>
      </c>
      <c r="T13" s="22">
        <f t="shared" si="18"/>
        <v>-12.5</v>
      </c>
      <c r="U13" s="31">
        <f t="shared" si="27"/>
        <v>-0.67567567567567566</v>
      </c>
      <c r="V13" s="23">
        <f>INDEX(AE!$A$1:$K$502,MATCH($B13,AE!$A:$A,0),7)</f>
        <v>17</v>
      </c>
      <c r="W13" s="24">
        <f>INDEX(AE!$A$1:$K$502,MATCH($B13,AE!$A:$A,0),8)</f>
        <v>14</v>
      </c>
      <c r="X13" s="24">
        <f>INDEX(AE!$A$1:$K$502,MATCH($B13,AE!$A:$A,0),9)</f>
        <v>14</v>
      </c>
      <c r="Y13" s="24">
        <f>INDEX(AE!$A$1:$K$502,MATCH($B13,AE!$A:$A,0),10)</f>
        <v>12</v>
      </c>
      <c r="Z13" s="25">
        <f>INDEX(AE!$A$1:$K$502,MATCH($B13,AE!$A:$A,0),11)</f>
        <v>4</v>
      </c>
      <c r="AA13" s="24">
        <f t="shared" si="19"/>
        <v>1</v>
      </c>
      <c r="AB13" s="22">
        <f t="shared" si="20"/>
        <v>12.2</v>
      </c>
      <c r="AC13" s="22">
        <f t="shared" si="21"/>
        <v>-10.25</v>
      </c>
      <c r="AD13" s="31">
        <f t="shared" si="28"/>
        <v>-0.7192982456140351</v>
      </c>
      <c r="AE13" s="23">
        <f>INDEX(AE!$A$1:$K$502,MATCH($B13,AE!$A:$A,0),2)</f>
        <v>54</v>
      </c>
      <c r="AF13" s="24">
        <f>INDEX(AE!$A$1:$K$502,MATCH($B13,AE!$A:$A,0),3)</f>
        <v>52</v>
      </c>
      <c r="AG13" s="24">
        <f>INDEX(AE!$A$1:$K$502,MATCH($B13,AE!$A:$A,0),4)</f>
        <v>35</v>
      </c>
      <c r="AH13" s="24">
        <f>INDEX(AE!$A$1:$K$502,MATCH($B13,AE!$A:$A,0),5)</f>
        <v>36</v>
      </c>
      <c r="AI13" s="25">
        <f>INDEX(AE!$A$1:$K$502,MATCH($B13,AE!$A:$A,0),6)</f>
        <v>19</v>
      </c>
      <c r="AJ13" s="27">
        <f t="shared" si="22"/>
        <v>39.200000000000003</v>
      </c>
      <c r="AK13" s="22">
        <f t="shared" si="23"/>
        <v>-25.25</v>
      </c>
      <c r="AL13" s="31">
        <f t="shared" si="29"/>
        <v>-0.57062146892655363</v>
      </c>
      <c r="AM13" s="28">
        <f t="shared" si="24"/>
        <v>0.31122448979591832</v>
      </c>
      <c r="AN13" s="32">
        <f t="shared" si="25"/>
        <v>0.21052631578947367</v>
      </c>
    </row>
    <row r="14" spans="1:43" hidden="1">
      <c r="A14" s="108" t="s">
        <v>565</v>
      </c>
      <c r="B14" s="108" t="s">
        <v>204</v>
      </c>
      <c r="D14" s="131">
        <f>INDEX(PR!$A$1:$F$508,MATCH($B14,PR!$A:$A,0),2)</f>
        <v>3</v>
      </c>
      <c r="E14" s="132">
        <f>INDEX(PR!$A$1:$F$508,MATCH($B14,PR!$A:$A,0),3)</f>
        <v>2</v>
      </c>
      <c r="F14" s="132">
        <f>INDEX(PR!$A$1:$F$508,MATCH($B14,PR!$A:$A,0),4)</f>
        <v>3</v>
      </c>
      <c r="G14" s="132">
        <f>INDEX(PR!$A$1:$F$508,MATCH($B14,PR!$A:$A,0),5)</f>
        <v>4</v>
      </c>
      <c r="H14" s="132">
        <f>INDEX(PR!$A$1:$F$508,MATCH($B14,PR!$A:$A,0),6)</f>
        <v>1</v>
      </c>
      <c r="I14" s="19">
        <f t="shared" si="13"/>
        <v>5</v>
      </c>
      <c r="J14" s="133">
        <f t="shared" si="14"/>
        <v>2.6</v>
      </c>
      <c r="K14" s="133">
        <f t="shared" si="15"/>
        <v>-2</v>
      </c>
      <c r="L14" s="31">
        <f t="shared" si="26"/>
        <v>-0.66666666666666663</v>
      </c>
      <c r="M14" s="132">
        <f>INDEX(GR!$A$1:$F$541,MATCH($B14,GR!$A:$A,0),2)</f>
        <v>0</v>
      </c>
      <c r="N14" s="132">
        <f>INDEX(GR!$A$1:$F$541,MATCH($B14,GR!$A:$A,0),3)</f>
        <v>0</v>
      </c>
      <c r="O14" s="132">
        <f>INDEX(GR!$A$1:$F$541,MATCH($B14,GR!$A:$A,0),4)</f>
        <v>0</v>
      </c>
      <c r="P14" s="132">
        <f>INDEX(GR!$A$1:$F$541,MATCH($B14,GR!$A:$A,0),5)</f>
        <v>0</v>
      </c>
      <c r="Q14" s="132">
        <f>INDEX(GR!$A$1:$F$541,MATCH($B14,GR!$A:$A,0),6)</f>
        <v>0</v>
      </c>
      <c r="R14" s="21">
        <f t="shared" si="16"/>
        <v>5</v>
      </c>
      <c r="S14" s="22">
        <f t="shared" si="17"/>
        <v>0</v>
      </c>
      <c r="T14" s="22" t="str">
        <f t="shared" si="18"/>
        <v/>
      </c>
      <c r="U14" s="31" t="str">
        <f t="shared" si="27"/>
        <v/>
      </c>
      <c r="V14" s="23">
        <f>INDEX(AE!$A$1:$K$502,MATCH($B14,AE!$A:$A,0),7)</f>
        <v>1</v>
      </c>
      <c r="W14" s="24">
        <f>INDEX(AE!$A$1:$K$502,MATCH($B14,AE!$A:$A,0),8)</f>
        <v>1</v>
      </c>
      <c r="X14" s="24">
        <f>INDEX(AE!$A$1:$K$502,MATCH($B14,AE!$A:$A,0),9)</f>
        <v>1</v>
      </c>
      <c r="Y14" s="24">
        <f>INDEX(AE!$A$1:$K$502,MATCH($B14,AE!$A:$A,0),10)</f>
        <v>2</v>
      </c>
      <c r="Z14" s="25">
        <f>INDEX(AE!$A$1:$K$502,MATCH($B14,AE!$A:$A,0),11)</f>
        <v>0</v>
      </c>
      <c r="AA14" s="24">
        <f t="shared" si="19"/>
        <v>5</v>
      </c>
      <c r="AB14" s="22">
        <f t="shared" si="20"/>
        <v>1</v>
      </c>
      <c r="AC14" s="22">
        <f t="shared" si="21"/>
        <v>-1.25</v>
      </c>
      <c r="AD14" s="31">
        <f t="shared" si="28"/>
        <v>-1</v>
      </c>
      <c r="AE14" s="23">
        <f>INDEX(AE!$A$1:$K$502,MATCH($B14,AE!$A:$A,0),2)</f>
        <v>1</v>
      </c>
      <c r="AF14" s="24">
        <f>INDEX(AE!$A$1:$K$502,MATCH($B14,AE!$A:$A,0),3)</f>
        <v>1</v>
      </c>
      <c r="AG14" s="24">
        <f>INDEX(AE!$A$1:$K$502,MATCH($B14,AE!$A:$A,0),4)</f>
        <v>3</v>
      </c>
      <c r="AH14" s="24">
        <f>INDEX(AE!$A$1:$K$502,MATCH($B14,AE!$A:$A,0),5)</f>
        <v>5</v>
      </c>
      <c r="AI14" s="25">
        <f>INDEX(AE!$A$1:$K$502,MATCH($B14,AE!$A:$A,0),6)</f>
        <v>5</v>
      </c>
      <c r="AJ14" s="27">
        <f t="shared" si="22"/>
        <v>3</v>
      </c>
      <c r="AK14" s="22">
        <f t="shared" si="23"/>
        <v>2.5</v>
      </c>
      <c r="AL14" s="31">
        <f t="shared" si="29"/>
        <v>1</v>
      </c>
      <c r="AM14" s="28">
        <f t="shared" si="24"/>
        <v>0.33333333333333331</v>
      </c>
      <c r="AN14" s="32">
        <f t="shared" si="25"/>
        <v>0</v>
      </c>
    </row>
    <row r="15" spans="1:43" hidden="1">
      <c r="A15" s="108" t="s">
        <v>566</v>
      </c>
      <c r="B15" s="108" t="s">
        <v>205</v>
      </c>
      <c r="D15" s="131">
        <f>INDEX(PR!$A$1:$F$508,MATCH($B15,PR!$A:$A,0),2)</f>
        <v>0</v>
      </c>
      <c r="E15" s="132">
        <f>INDEX(PR!$A$1:$F$508,MATCH($B15,PR!$A:$A,0),3)</f>
        <v>0</v>
      </c>
      <c r="F15" s="132">
        <f>INDEX(PR!$A$1:$F$508,MATCH($B15,PR!$A:$A,0),4)</f>
        <v>0</v>
      </c>
      <c r="G15" s="132">
        <f>INDEX(PR!$A$1:$F$508,MATCH($B15,PR!$A:$A,0),5)</f>
        <v>0</v>
      </c>
      <c r="H15" s="132">
        <f>INDEX(PR!$A$1:$F$508,MATCH($B15,PR!$A:$A,0),6)</f>
        <v>0</v>
      </c>
      <c r="I15" s="19">
        <f t="shared" si="13"/>
        <v>5</v>
      </c>
      <c r="J15" s="133">
        <f t="shared" si="14"/>
        <v>0</v>
      </c>
      <c r="K15" s="133" t="str">
        <f t="shared" si="15"/>
        <v/>
      </c>
      <c r="L15" s="31" t="str">
        <f t="shared" si="26"/>
        <v/>
      </c>
      <c r="M15" s="132">
        <f>INDEX(GR!$A$1:$F$541,MATCH($B15,GR!$A:$A,0),2)</f>
        <v>0</v>
      </c>
      <c r="N15" s="132">
        <f>INDEX(GR!$A$1:$F$541,MATCH($B15,GR!$A:$A,0),3)</f>
        <v>0</v>
      </c>
      <c r="O15" s="132">
        <f>INDEX(GR!$A$1:$F$541,MATCH($B15,GR!$A:$A,0),4)</f>
        <v>0</v>
      </c>
      <c r="P15" s="132">
        <f>INDEX(GR!$A$1:$F$541,MATCH($B15,GR!$A:$A,0),5)</f>
        <v>0</v>
      </c>
      <c r="Q15" s="132">
        <f>INDEX(GR!$A$1:$F$541,MATCH($B15,GR!$A:$A,0),6)</f>
        <v>0</v>
      </c>
      <c r="R15" s="21">
        <f t="shared" si="16"/>
        <v>5</v>
      </c>
      <c r="S15" s="22">
        <f t="shared" si="17"/>
        <v>0</v>
      </c>
      <c r="T15" s="22" t="str">
        <f t="shared" si="18"/>
        <v/>
      </c>
      <c r="U15" s="31" t="str">
        <f t="shared" si="27"/>
        <v/>
      </c>
      <c r="V15" s="23">
        <f>INDEX(AE!$A$1:$K$502,MATCH($B15,AE!$A:$A,0),7)</f>
        <v>0</v>
      </c>
      <c r="W15" s="24">
        <f>INDEX(AE!$A$1:$K$502,MATCH($B15,AE!$A:$A,0),8)</f>
        <v>0</v>
      </c>
      <c r="X15" s="24">
        <f>INDEX(AE!$A$1:$K$502,MATCH($B15,AE!$A:$A,0),9)</f>
        <v>0</v>
      </c>
      <c r="Y15" s="24">
        <f>INDEX(AE!$A$1:$K$502,MATCH($B15,AE!$A:$A,0),10)</f>
        <v>0</v>
      </c>
      <c r="Z15" s="25">
        <f>INDEX(AE!$A$1:$K$502,MATCH($B15,AE!$A:$A,0),11)</f>
        <v>0</v>
      </c>
      <c r="AA15" s="24">
        <f t="shared" si="19"/>
        <v>5</v>
      </c>
      <c r="AB15" s="22">
        <f t="shared" si="20"/>
        <v>0</v>
      </c>
      <c r="AC15" s="22" t="str">
        <f t="shared" si="21"/>
        <v/>
      </c>
      <c r="AD15" s="31" t="str">
        <f t="shared" si="28"/>
        <v/>
      </c>
      <c r="AE15" s="23">
        <f>INDEX(AE!$A$1:$K$502,MATCH($B15,AE!$A:$A,0),2)</f>
        <v>1</v>
      </c>
      <c r="AF15" s="24">
        <f>INDEX(AE!$A$1:$K$502,MATCH($B15,AE!$A:$A,0),3)</f>
        <v>3</v>
      </c>
      <c r="AG15" s="24">
        <f>INDEX(AE!$A$1:$K$502,MATCH($B15,AE!$A:$A,0),4)</f>
        <v>4</v>
      </c>
      <c r="AH15" s="24">
        <f>INDEX(AE!$A$1:$K$502,MATCH($B15,AE!$A:$A,0),5)</f>
        <v>0</v>
      </c>
      <c r="AI15" s="25">
        <f>INDEX(AE!$A$1:$K$502,MATCH($B15,AE!$A:$A,0),6)</f>
        <v>3</v>
      </c>
      <c r="AJ15" s="27">
        <f t="shared" si="22"/>
        <v>2.2000000000000002</v>
      </c>
      <c r="AK15" s="22">
        <f t="shared" si="23"/>
        <v>1</v>
      </c>
      <c r="AL15" s="31">
        <f t="shared" si="29"/>
        <v>0.5</v>
      </c>
      <c r="AM15" s="28">
        <f t="shared" si="24"/>
        <v>0</v>
      </c>
      <c r="AN15" s="32">
        <f t="shared" si="25"/>
        <v>0</v>
      </c>
    </row>
    <row r="16" spans="1:43" s="81" customFormat="1">
      <c r="A16" s="81" t="s">
        <v>567</v>
      </c>
      <c r="B16" s="81" t="s">
        <v>568</v>
      </c>
      <c r="C16" s="140"/>
      <c r="D16" s="141">
        <f>SUM(D6:D15)</f>
        <v>260</v>
      </c>
      <c r="E16" s="142">
        <f>SUM(E6:E15)</f>
        <v>189</v>
      </c>
      <c r="F16" s="142">
        <f>SUM(F6:F15)</f>
        <v>152</v>
      </c>
      <c r="G16" s="142">
        <f>SUM(G6:G15)</f>
        <v>138</v>
      </c>
      <c r="H16" s="143">
        <f>SUM(H6:H15)</f>
        <v>129</v>
      </c>
      <c r="I16" s="50">
        <f t="shared" si="13"/>
        <v>0</v>
      </c>
      <c r="J16" s="144">
        <f t="shared" si="14"/>
        <v>173.6</v>
      </c>
      <c r="K16" s="144">
        <f t="shared" si="15"/>
        <v>-55.75</v>
      </c>
      <c r="L16" s="20">
        <f t="shared" si="26"/>
        <v>-0.30175913396481729</v>
      </c>
      <c r="M16" s="141">
        <f>SUM(M6:M15)</f>
        <v>31</v>
      </c>
      <c r="N16" s="142">
        <f>SUM(N6:N15)</f>
        <v>44</v>
      </c>
      <c r="O16" s="142">
        <f>SUM(O6:O15)</f>
        <v>29</v>
      </c>
      <c r="P16" s="142">
        <f>SUM(P6:P15)</f>
        <v>18</v>
      </c>
      <c r="Q16" s="143">
        <f>SUM(Q6:Q15)</f>
        <v>14</v>
      </c>
      <c r="R16" s="51">
        <f t="shared" si="16"/>
        <v>0</v>
      </c>
      <c r="S16" s="52">
        <f t="shared" si="17"/>
        <v>27.2</v>
      </c>
      <c r="T16" s="52">
        <f t="shared" si="18"/>
        <v>-16.5</v>
      </c>
      <c r="U16" s="315">
        <f t="shared" si="27"/>
        <v>-0.54098360655737709</v>
      </c>
      <c r="V16" s="141">
        <f>SUM(V6:V15)</f>
        <v>73</v>
      </c>
      <c r="W16" s="142">
        <f>SUM(W6:W15)</f>
        <v>50</v>
      </c>
      <c r="X16" s="142">
        <f>SUM(X6:X15)</f>
        <v>42</v>
      </c>
      <c r="Y16" s="142">
        <f>SUM(Y6:Y15)</f>
        <v>46</v>
      </c>
      <c r="Z16" s="143">
        <f>SUM(Z6:Z15)</f>
        <v>39</v>
      </c>
      <c r="AA16" s="53">
        <f t="shared" si="19"/>
        <v>0</v>
      </c>
      <c r="AB16" s="52">
        <f t="shared" si="20"/>
        <v>50</v>
      </c>
      <c r="AC16" s="52">
        <f t="shared" si="21"/>
        <v>-13.75</v>
      </c>
      <c r="AD16" s="20">
        <f t="shared" si="28"/>
        <v>-0.26066350710900477</v>
      </c>
      <c r="AE16" s="141">
        <f>SUM(AE6:AE15)</f>
        <v>238</v>
      </c>
      <c r="AF16" s="142">
        <f>SUM(AF6:AF15)</f>
        <v>206</v>
      </c>
      <c r="AG16" s="142">
        <f>SUM(AG6:AG15)</f>
        <v>157</v>
      </c>
      <c r="AH16" s="142">
        <f>SUM(AH6:AH15)</f>
        <v>163</v>
      </c>
      <c r="AI16" s="143">
        <f>SUM(AI6:AI15)</f>
        <v>177</v>
      </c>
      <c r="AJ16" s="54">
        <f t="shared" si="22"/>
        <v>188.2</v>
      </c>
      <c r="AK16" s="52">
        <f t="shared" si="23"/>
        <v>-14</v>
      </c>
      <c r="AL16" s="20">
        <f t="shared" si="29"/>
        <v>-7.3298429319371722E-2</v>
      </c>
      <c r="AM16" s="55">
        <f t="shared" si="24"/>
        <v>0.26567481402763021</v>
      </c>
      <c r="AN16" s="56">
        <f t="shared" si="25"/>
        <v>0.22033898305084745</v>
      </c>
      <c r="AO16" s="90">
        <v>2.83</v>
      </c>
      <c r="AP16" s="90">
        <v>2.0499999999999998</v>
      </c>
    </row>
    <row r="17" spans="1:42" s="81" customFormat="1">
      <c r="C17" s="140"/>
      <c r="D17" s="141"/>
      <c r="E17" s="142"/>
      <c r="F17" s="142"/>
      <c r="G17" s="142"/>
      <c r="H17" s="142"/>
      <c r="I17" s="50"/>
      <c r="J17" s="144"/>
      <c r="K17" s="144"/>
      <c r="L17" s="83"/>
      <c r="M17" s="142"/>
      <c r="N17" s="142"/>
      <c r="O17" s="142"/>
      <c r="P17" s="142"/>
      <c r="Q17" s="142"/>
      <c r="R17" s="51"/>
      <c r="S17" s="52"/>
      <c r="T17" s="52"/>
      <c r="U17" s="83"/>
      <c r="V17" s="73"/>
      <c r="W17" s="53"/>
      <c r="X17" s="53"/>
      <c r="Y17" s="53"/>
      <c r="Z17" s="74"/>
      <c r="AA17" s="53"/>
      <c r="AB17" s="52"/>
      <c r="AC17" s="52"/>
      <c r="AD17" s="83"/>
      <c r="AE17" s="73"/>
      <c r="AF17" s="53"/>
      <c r="AG17" s="53"/>
      <c r="AH17" s="53"/>
      <c r="AI17" s="74"/>
      <c r="AJ17" s="54"/>
      <c r="AK17" s="52"/>
      <c r="AL17" s="83"/>
      <c r="AM17" s="55"/>
      <c r="AN17" s="56"/>
      <c r="AO17" s="87"/>
      <c r="AP17" s="87"/>
    </row>
    <row r="18" spans="1:42">
      <c r="A18" s="89" t="s">
        <v>569</v>
      </c>
      <c r="B18" s="89" t="s">
        <v>234</v>
      </c>
      <c r="C18" s="60" t="s">
        <v>31</v>
      </c>
      <c r="D18" s="134">
        <f>INDEX(PR!$A$1:$F$508,MATCH($B18,PR!$A:$A,0),2)</f>
        <v>0</v>
      </c>
      <c r="E18" s="135">
        <f>INDEX(PR!$A$1:$F$508,MATCH($B18,PR!$A:$A,0),3)</f>
        <v>9</v>
      </c>
      <c r="F18" s="135">
        <f>INDEX(PR!$A$1:$F$508,MATCH($B18,PR!$A:$A,0),4)</f>
        <v>15</v>
      </c>
      <c r="G18" s="135">
        <f>INDEX(PR!$A$1:$F$508,MATCH($B18,PR!$A:$A,0),5)</f>
        <v>23</v>
      </c>
      <c r="H18" s="135">
        <f>INDEX(PR!$A$1:$F$508,MATCH($B18,PR!$A:$A,0),6)</f>
        <v>36</v>
      </c>
      <c r="I18" s="61">
        <f t="shared" si="13"/>
        <v>5</v>
      </c>
      <c r="J18" s="136">
        <f t="shared" si="14"/>
        <v>20.75</v>
      </c>
      <c r="K18" s="136">
        <f t="shared" si="15"/>
        <v>20.333333333333336</v>
      </c>
      <c r="L18" s="62">
        <f>IF(AND(D18=0,E18=0,F18=0,G18=0),"",IF(AND(D18=0,E18=0,F18=0),K18/G18,IF(AND(D18=0,E18=0),(K18/AVERAGE(F18:G18)),IF(D18=0,(K18/AVERAGE(E18:G18)),(K18/AVERAGE(D18:G18))))))</f>
        <v>1.2978723404255321</v>
      </c>
      <c r="M18" s="135">
        <f>INDEX(GR!$A$1:$F$541,MATCH($B18,GR!$A:$A,0),2)</f>
        <v>0</v>
      </c>
      <c r="N18" s="135">
        <f>INDEX(GR!$A$1:$F$541,MATCH($B18,GR!$A:$A,0),3)</f>
        <v>0</v>
      </c>
      <c r="O18" s="135">
        <f>INDEX(GR!$A$1:$F$541,MATCH($B18,GR!$A:$A,0),4)</f>
        <v>0</v>
      </c>
      <c r="P18" s="135">
        <f>INDEX(GR!$A$1:$F$541,MATCH($B18,GR!$A:$A,0),5)</f>
        <v>0</v>
      </c>
      <c r="Q18" s="135">
        <f>INDEX(GR!$A$1:$F$541,MATCH($B18,GR!$A:$A,0),6)</f>
        <v>4</v>
      </c>
      <c r="R18" s="63">
        <f t="shared" si="16"/>
        <v>5</v>
      </c>
      <c r="S18" s="64">
        <f t="shared" si="17"/>
        <v>4</v>
      </c>
      <c r="T18" s="64" t="str">
        <f t="shared" si="18"/>
        <v/>
      </c>
      <c r="U18" s="62" t="str">
        <f t="shared" si="27"/>
        <v/>
      </c>
      <c r="V18" s="65">
        <f>INDEX(AE!$A$1:$K$502,MATCH($B18,AE!$A:$A,0),7)</f>
        <v>0</v>
      </c>
      <c r="W18" s="66">
        <f>INDEX(AE!$A$1:$K$502,MATCH($B18,AE!$A:$A,0),8)</f>
        <v>9</v>
      </c>
      <c r="X18" s="66">
        <f>INDEX(AE!$A$1:$K$502,MATCH($B18,AE!$A:$A,0),9)</f>
        <v>5</v>
      </c>
      <c r="Y18" s="66">
        <f>INDEX(AE!$A$1:$K$502,MATCH($B18,AE!$A:$A,0),10)</f>
        <v>6</v>
      </c>
      <c r="Z18" s="67">
        <f>INDEX(AE!$A$1:$K$502,MATCH($B18,AE!$A:$A,0),11)</f>
        <v>12</v>
      </c>
      <c r="AA18" s="66">
        <f t="shared" si="19"/>
        <v>4</v>
      </c>
      <c r="AB18" s="64">
        <f t="shared" si="20"/>
        <v>8</v>
      </c>
      <c r="AC18" s="64">
        <f t="shared" si="21"/>
        <v>5.333333333333333</v>
      </c>
      <c r="AD18" s="62">
        <f t="shared" si="28"/>
        <v>0.79999999999999993</v>
      </c>
      <c r="AE18" s="65">
        <f>INDEX(AE!$A$1:$K$502,MATCH($B18,AE!$A:$A,0),2)</f>
        <v>0</v>
      </c>
      <c r="AF18" s="66">
        <f>INDEX(AE!$A$1:$K$502,MATCH($B18,AE!$A:$A,0),3)</f>
        <v>12</v>
      </c>
      <c r="AG18" s="66">
        <f>INDEX(AE!$A$1:$K$502,MATCH($B18,AE!$A:$A,0),4)</f>
        <v>7</v>
      </c>
      <c r="AH18" s="66">
        <f>INDEX(AE!$A$1:$K$502,MATCH($B18,AE!$A:$A,0),5)</f>
        <v>27</v>
      </c>
      <c r="AI18" s="67">
        <f>INDEX(AE!$A$1:$K$502,MATCH($B18,AE!$A:$A,0),6)</f>
        <v>15</v>
      </c>
      <c r="AJ18" s="68">
        <f t="shared" si="22"/>
        <v>15.25</v>
      </c>
      <c r="AK18" s="64">
        <f t="shared" si="23"/>
        <v>-0.33333333333333393</v>
      </c>
      <c r="AL18" s="279">
        <f t="shared" si="29"/>
        <v>-2.1739130434782646E-2</v>
      </c>
      <c r="AM18" s="69">
        <f t="shared" si="24"/>
        <v>0.52459016393442626</v>
      </c>
      <c r="AN18" s="70">
        <f t="shared" si="25"/>
        <v>0.8</v>
      </c>
      <c r="AO18" s="84">
        <v>2.83</v>
      </c>
      <c r="AP18" s="84">
        <v>2.0499999999999998</v>
      </c>
    </row>
    <row r="19" spans="1:42">
      <c r="A19" s="108"/>
      <c r="B19" s="108"/>
      <c r="D19" s="131"/>
      <c r="E19" s="132"/>
      <c r="F19" s="132"/>
      <c r="G19" s="132"/>
      <c r="H19" s="132"/>
      <c r="I19" s="19"/>
      <c r="J19" s="133"/>
      <c r="K19" s="133"/>
      <c r="L19" s="31"/>
      <c r="M19" s="132"/>
      <c r="N19" s="132"/>
      <c r="O19" s="132"/>
      <c r="P19" s="132"/>
      <c r="Q19" s="132"/>
      <c r="R19" s="21"/>
      <c r="S19" s="22"/>
      <c r="T19" s="22"/>
      <c r="U19" s="31"/>
      <c r="V19" s="23"/>
      <c r="W19" s="24"/>
      <c r="X19" s="24"/>
      <c r="Y19" s="24"/>
      <c r="Z19" s="25"/>
      <c r="AA19" s="24"/>
      <c r="AB19" s="22"/>
      <c r="AC19" s="22"/>
      <c r="AD19" s="31"/>
      <c r="AE19" s="23"/>
      <c r="AF19" s="24"/>
      <c r="AG19" s="24"/>
      <c r="AH19" s="24"/>
      <c r="AI19" s="25"/>
      <c r="AJ19" s="27"/>
      <c r="AK19" s="22"/>
      <c r="AL19" s="31"/>
      <c r="AM19" s="28"/>
      <c r="AN19" s="32"/>
    </row>
    <row r="20" spans="1:42" hidden="1">
      <c r="A20" s="108" t="s">
        <v>570</v>
      </c>
      <c r="B20" s="108" t="s">
        <v>206</v>
      </c>
      <c r="D20" s="131">
        <f>INDEX(PR!$A$1:$F$508,MATCH($B20,PR!$A:$A,0),2)</f>
        <v>1</v>
      </c>
      <c r="E20" s="132">
        <f>INDEX(PR!$A$1:$F$508,MATCH($B20,PR!$A:$A,0),3)</f>
        <v>1</v>
      </c>
      <c r="F20" s="132">
        <f>INDEX(PR!$A$1:$F$508,MATCH($B20,PR!$A:$A,0),4)</f>
        <v>1</v>
      </c>
      <c r="G20" s="132">
        <f>INDEX(PR!$A$1:$F$508,MATCH($B20,PR!$A:$A,0),5)</f>
        <v>0</v>
      </c>
      <c r="H20" s="132">
        <f>INDEX(PR!$A$1:$F$508,MATCH($B20,PR!$A:$A,0),6)</f>
        <v>2</v>
      </c>
      <c r="I20" s="19">
        <f t="shared" ref="I20:I36" si="30">COUNTIF(D20:H20,"&lt;40")</f>
        <v>5</v>
      </c>
      <c r="J20" s="133">
        <f t="shared" ref="J20:J36" si="31">IF(AND(D20=0,E20=0,F20=0,G20=0),H20,IF(AND(D20=0,E20=0,F20=0),AVERAGE(G20:H20),IF(AND(E20=0,D20=0),AVERAGE(F20:H20),IF(D20=0,AVERAGE(E20:H20),AVERAGE(D20:H20)))))</f>
        <v>1</v>
      </c>
      <c r="K20" s="133">
        <f t="shared" ref="K20:K36" si="32">IF(AND(D20=0,E20=0,F20=0,G20=0),"",IF(AND(D20=0,E20=0,F20=0),H20-G20,IF(AND(D20=0,E20=0),(H20-AVERAGE(F20:G20)),IF(D20=0,(H20-AVERAGE(E20:G20)),(H20-AVERAGE(D20:G20))))))</f>
        <v>1.25</v>
      </c>
      <c r="L20" s="31">
        <f>IF(AND(D20=0,E20=0,F20=0,G20=0),"",IF(AND(D20=0,E20=0,F20=0),K20/G20,IF(AND(D20=0,E20=0),(K20/AVERAGE(F20:G20)),IF(D20=0,(K20/AVERAGE(E20:G20)),(K20/AVERAGE(D20:G20))))))</f>
        <v>1.6666666666666667</v>
      </c>
      <c r="M20" s="132">
        <f>INDEX(GR!$A$1:$F$541,MATCH($B20,GR!$A:$A,0),2)</f>
        <v>1</v>
      </c>
      <c r="N20" s="132">
        <f>INDEX(GR!$A$1:$F$541,MATCH($B20,GR!$A:$A,0),3)</f>
        <v>0</v>
      </c>
      <c r="O20" s="132">
        <f>INDEX(GR!$A$1:$F$541,MATCH($B20,GR!$A:$A,0),4)</f>
        <v>0</v>
      </c>
      <c r="P20" s="132">
        <f>INDEX(GR!$A$1:$F$541,MATCH($B20,GR!$A:$A,0),5)</f>
        <v>1</v>
      </c>
      <c r="Q20" s="132">
        <f>INDEX(GR!$A$1:$F$541,MATCH($B20,GR!$A:$A,0),6)</f>
        <v>0</v>
      </c>
      <c r="R20" s="21">
        <f t="shared" ref="R20:R36" si="33">COUNTIF(M20:Q20,"&lt;10")</f>
        <v>5</v>
      </c>
      <c r="S20" s="22">
        <f t="shared" ref="S20:S36" si="34">IF(AND(M20=0,N20=0,O20=0,P20=0),Q20,IF(AND(M20=0,N20=0,O20=0),AVERAGE(P20:Q20),IF(AND(N20=0,M20=0),AVERAGE(O20:Q20),IF(M20=0,AVERAGE(N20:Q20),AVERAGE(M20:Q20)))))</f>
        <v>0.4</v>
      </c>
      <c r="T20" s="22">
        <f t="shared" ref="T20:T36" si="35">IF(AND(M20=0,N20=0,O20=0,P20=0),"",IF(AND(M20=0,N20=0,O20=0),Q20-P20,IF(AND(M20=0,N20=0),(Q20-AVERAGE(O20:P20)),IF(M20=0,(Q20-AVERAGE(N20:P20)),(Q20-AVERAGE(M20:P20))))))</f>
        <v>-0.5</v>
      </c>
      <c r="U20" s="31">
        <f t="shared" si="27"/>
        <v>-1</v>
      </c>
      <c r="V20" s="23">
        <f>INDEX(AE!$A$1:$K$502,MATCH($B20,AE!$A:$A,0),7)</f>
        <v>1</v>
      </c>
      <c r="W20" s="24">
        <f>INDEX(AE!$A$1:$K$502,MATCH($B20,AE!$A:$A,0),8)</f>
        <v>0</v>
      </c>
      <c r="X20" s="24">
        <f>INDEX(AE!$A$1:$K$502,MATCH($B20,AE!$A:$A,0),9)</f>
        <v>0</v>
      </c>
      <c r="Y20" s="24">
        <f>INDEX(AE!$A$1:$K$502,MATCH($B20,AE!$A:$A,0),10)</f>
        <v>0</v>
      </c>
      <c r="Z20" s="25">
        <f>INDEX(AE!$A$1:$K$502,MATCH($B20,AE!$A:$A,0),11)</f>
        <v>2</v>
      </c>
      <c r="AA20" s="24">
        <f t="shared" ref="AA20:AA46" si="36">COUNTIF(V20:Z20,"&lt;10")</f>
        <v>5</v>
      </c>
      <c r="AB20" s="22">
        <f t="shared" ref="AB20:AB46" si="37">IF(AND(V20=0,W20=0,X20=0,Y20=0),Z20,IF(AND(V20=0,W20=0,X20=0),AVERAGE(Y20:Z20),IF(AND(W20=0,V20=0),AVERAGE(X20:Z20),IF(V20=0,AVERAGE(W20:Z20),AVERAGE(V20:Z20)))))</f>
        <v>0.6</v>
      </c>
      <c r="AC20" s="22">
        <f t="shared" ref="AC20:AC46" si="38">IF(AND(V20=0,W20=0,X20=0,Y20=0),"",IF(AND(V20=0,W20=0,X20=0),Z20-Y20,IF(AND(V20=0,W20=0),(Z20-AVERAGE(X20:Y20)),IF(V20=0,(Z20-AVERAGE(W20:Y20)),(Z20-AVERAGE(V20:Y20))))))</f>
        <v>1.75</v>
      </c>
      <c r="AD20" s="31">
        <f t="shared" si="28"/>
        <v>7</v>
      </c>
      <c r="AE20" s="23">
        <f>INDEX(AE!$A$1:$K$502,MATCH($B20,AE!$A:$A,0),2)</f>
        <v>4</v>
      </c>
      <c r="AF20" s="24">
        <f>INDEX(AE!$A$1:$K$502,MATCH($B20,AE!$A:$A,0),3)</f>
        <v>0</v>
      </c>
      <c r="AG20" s="24">
        <f>INDEX(AE!$A$1:$K$502,MATCH($B20,AE!$A:$A,0),4)</f>
        <v>6</v>
      </c>
      <c r="AH20" s="24">
        <f>INDEX(AE!$A$1:$K$502,MATCH($B20,AE!$A:$A,0),5)</f>
        <v>0</v>
      </c>
      <c r="AI20" s="25">
        <f>INDEX(AE!$A$1:$K$502,MATCH($B20,AE!$A:$A,0),6)</f>
        <v>3</v>
      </c>
      <c r="AJ20" s="27">
        <f t="shared" ref="AJ20:AJ46" si="39">IF(AND(AE20=0,AF20=0,AG20=0,AH20=0),AI20,IF(AND(AE20=0,AF20=0,AG20=0),AVERAGE(AH20:AI20),IF(AND(AF20=0,AE20=0),AVERAGE(AG20:AI20),IF(AE20=0,AVERAGE(AF20:AI20),AVERAGE(AE20:AI20)))))</f>
        <v>2.6</v>
      </c>
      <c r="AK20" s="22">
        <f t="shared" ref="AK20:AK46" si="40">IF(AND(AE20=0,AF20=0,AG20=0,AH20=0),"",IF(AND(AE20=0,AF20=0,AG20=0),AI20-AH20,IF(AND(AE20=0,AF20=0),(AI20-AVERAGE(AG20:AH20)),IF(AE20=0,(AI20-AVERAGE(AF20:AH20)),(AI20-AVERAGE(AE20:AH20))))))</f>
        <v>0.5</v>
      </c>
      <c r="AL20" s="31">
        <f t="shared" si="29"/>
        <v>0.2</v>
      </c>
      <c r="AM20" s="28">
        <f t="shared" ref="AM20:AM46" si="41">IF(AJ20=0,"",AB20/AJ20)</f>
        <v>0.23076923076923075</v>
      </c>
      <c r="AN20" s="32">
        <f t="shared" ref="AN20:AN46" si="42">IF(AI20=0,"",Z20/AI20)</f>
        <v>0.66666666666666663</v>
      </c>
    </row>
    <row r="21" spans="1:42" hidden="1">
      <c r="A21" s="108" t="s">
        <v>571</v>
      </c>
      <c r="B21" s="108" t="s">
        <v>207</v>
      </c>
      <c r="D21" s="131">
        <f>INDEX(PR!$A$1:$F$508,MATCH($B21,PR!$A:$A,0),2)</f>
        <v>3</v>
      </c>
      <c r="E21" s="132">
        <f>INDEX(PR!$A$1:$F$508,MATCH($B21,PR!$A:$A,0),3)</f>
        <v>3</v>
      </c>
      <c r="F21" s="132">
        <f>INDEX(PR!$A$1:$F$508,MATCH($B21,PR!$A:$A,0),4)</f>
        <v>2</v>
      </c>
      <c r="G21" s="132">
        <f>INDEX(PR!$A$1:$F$508,MATCH($B21,PR!$A:$A,0),5)</f>
        <v>3</v>
      </c>
      <c r="H21" s="132">
        <f>INDEX(PR!$A$1:$F$508,MATCH($B21,PR!$A:$A,0),6)</f>
        <v>2</v>
      </c>
      <c r="I21" s="19">
        <f t="shared" si="30"/>
        <v>5</v>
      </c>
      <c r="J21" s="133">
        <f t="shared" si="31"/>
        <v>2.6</v>
      </c>
      <c r="K21" s="133">
        <f t="shared" si="32"/>
        <v>-0.75</v>
      </c>
      <c r="L21" s="31">
        <f t="shared" ref="L21:L46" si="43">IF(AND(D21=0,E21=0,F21=0,G21=0),"",IF(AND(D21=0,E21=0,F21=0),K21/G21,IF(AND(D21=0,E21=0),(K21/AVERAGE(F21:G21)),IF(D21=0,(K21/AVERAGE(E21:G21)),(K21/AVERAGE(D21:G21))))))</f>
        <v>-0.27272727272727271</v>
      </c>
      <c r="M21" s="132">
        <f>INDEX(GR!$A$1:$F$541,MATCH($B21,GR!$A:$A,0),2)</f>
        <v>1</v>
      </c>
      <c r="N21" s="132">
        <f>INDEX(GR!$A$1:$F$541,MATCH($B21,GR!$A:$A,0),3)</f>
        <v>0</v>
      </c>
      <c r="O21" s="132">
        <f>INDEX(GR!$A$1:$F$541,MATCH($B21,GR!$A:$A,0),4)</f>
        <v>1</v>
      </c>
      <c r="P21" s="132">
        <f>INDEX(GR!$A$1:$F$541,MATCH($B21,GR!$A:$A,0),5)</f>
        <v>0</v>
      </c>
      <c r="Q21" s="132">
        <f>INDEX(GR!$A$1:$F$541,MATCH($B21,GR!$A:$A,0),6)</f>
        <v>0</v>
      </c>
      <c r="R21" s="21">
        <f t="shared" si="33"/>
        <v>5</v>
      </c>
      <c r="S21" s="22">
        <f t="shared" si="34"/>
        <v>0.4</v>
      </c>
      <c r="T21" s="22">
        <f t="shared" si="35"/>
        <v>-0.5</v>
      </c>
      <c r="U21" s="31">
        <f t="shared" si="27"/>
        <v>-1</v>
      </c>
      <c r="V21" s="23">
        <f>INDEX(AE!$A$1:$K$502,MATCH($B21,AE!$A:$A,0),7)</f>
        <v>2</v>
      </c>
      <c r="W21" s="24">
        <f>INDEX(AE!$A$1:$K$502,MATCH($B21,AE!$A:$A,0),8)</f>
        <v>3</v>
      </c>
      <c r="X21" s="24">
        <f>INDEX(AE!$A$1:$K$502,MATCH($B21,AE!$A:$A,0),9)</f>
        <v>1</v>
      </c>
      <c r="Y21" s="24">
        <f>INDEX(AE!$A$1:$K$502,MATCH($B21,AE!$A:$A,0),10)</f>
        <v>0</v>
      </c>
      <c r="Z21" s="25">
        <f>INDEX(AE!$A$1:$K$502,MATCH($B21,AE!$A:$A,0),11)</f>
        <v>0</v>
      </c>
      <c r="AA21" s="24">
        <f t="shared" si="36"/>
        <v>5</v>
      </c>
      <c r="AB21" s="22">
        <f t="shared" si="37"/>
        <v>1.2</v>
      </c>
      <c r="AC21" s="22">
        <f t="shared" si="38"/>
        <v>-1.5</v>
      </c>
      <c r="AD21" s="31">
        <f t="shared" si="28"/>
        <v>-1</v>
      </c>
      <c r="AE21" s="23">
        <f>INDEX(AE!$A$1:$K$502,MATCH($B21,AE!$A:$A,0),2)</f>
        <v>6</v>
      </c>
      <c r="AF21" s="24">
        <f>INDEX(AE!$A$1:$K$502,MATCH($B21,AE!$A:$A,0),3)</f>
        <v>5</v>
      </c>
      <c r="AG21" s="24">
        <f>INDEX(AE!$A$1:$K$502,MATCH($B21,AE!$A:$A,0),4)</f>
        <v>1</v>
      </c>
      <c r="AH21" s="24">
        <f>INDEX(AE!$A$1:$K$502,MATCH($B21,AE!$A:$A,0),5)</f>
        <v>1</v>
      </c>
      <c r="AI21" s="25">
        <f>INDEX(AE!$A$1:$K$502,MATCH($B21,AE!$A:$A,0),6)</f>
        <v>0</v>
      </c>
      <c r="AJ21" s="27">
        <f t="shared" si="39"/>
        <v>2.6</v>
      </c>
      <c r="AK21" s="22">
        <f t="shared" si="40"/>
        <v>-3.25</v>
      </c>
      <c r="AL21" s="31">
        <f t="shared" si="29"/>
        <v>-1</v>
      </c>
      <c r="AM21" s="28">
        <f t="shared" si="41"/>
        <v>0.46153846153846151</v>
      </c>
      <c r="AN21" s="32" t="str">
        <f t="shared" si="42"/>
        <v/>
      </c>
    </row>
    <row r="22" spans="1:42" hidden="1">
      <c r="A22" s="108" t="s">
        <v>572</v>
      </c>
      <c r="B22" s="108" t="s">
        <v>220</v>
      </c>
      <c r="D22" s="131">
        <f>INDEX(PR!$A$1:$F$508,MATCH($B22,PR!$A:$A,0),2)</f>
        <v>6</v>
      </c>
      <c r="E22" s="132">
        <f>INDEX(PR!$A$1:$F$508,MATCH($B22,PR!$A:$A,0),3)</f>
        <v>1</v>
      </c>
      <c r="F22" s="132">
        <f>INDEX(PR!$A$1:$F$508,MATCH($B22,PR!$A:$A,0),4)</f>
        <v>1</v>
      </c>
      <c r="G22" s="132">
        <f>INDEX(PR!$A$1:$F$508,MATCH($B22,PR!$A:$A,0),5)</f>
        <v>0</v>
      </c>
      <c r="H22" s="132">
        <f>INDEX(PR!$A$1:$F$508,MATCH($B22,PR!$A:$A,0),6)</f>
        <v>0</v>
      </c>
      <c r="I22" s="19">
        <f t="shared" si="30"/>
        <v>5</v>
      </c>
      <c r="J22" s="133">
        <f t="shared" si="31"/>
        <v>1.6</v>
      </c>
      <c r="K22" s="133">
        <f t="shared" si="32"/>
        <v>-2</v>
      </c>
      <c r="L22" s="31">
        <f t="shared" si="43"/>
        <v>-1</v>
      </c>
      <c r="M22" s="132">
        <f>INDEX(GR!$A$1:$F$541,MATCH($B22,GR!$A:$A,0),2)</f>
        <v>0</v>
      </c>
      <c r="N22" s="132">
        <f>INDEX(GR!$A$1:$F$541,MATCH($B22,GR!$A:$A,0),3)</f>
        <v>0</v>
      </c>
      <c r="O22" s="132">
        <f>INDEX(GR!$A$1:$F$541,MATCH($B22,GR!$A:$A,0),4)</f>
        <v>1</v>
      </c>
      <c r="P22" s="132">
        <f>INDEX(GR!$A$1:$F$541,MATCH($B22,GR!$A:$A,0),5)</f>
        <v>0</v>
      </c>
      <c r="Q22" s="132">
        <f>INDEX(GR!$A$1:$F$541,MATCH($B22,GR!$A:$A,0),6)</f>
        <v>0</v>
      </c>
      <c r="R22" s="21">
        <f t="shared" si="33"/>
        <v>5</v>
      </c>
      <c r="S22" s="22">
        <f t="shared" si="34"/>
        <v>0.33333333333333331</v>
      </c>
      <c r="T22" s="22">
        <f t="shared" si="35"/>
        <v>-0.5</v>
      </c>
      <c r="U22" s="31">
        <f t="shared" si="27"/>
        <v>-1</v>
      </c>
      <c r="V22" s="23">
        <f>INDEX(AE!$A$1:$K$502,MATCH($B22,AE!$A:$A,0),7)</f>
        <v>1</v>
      </c>
      <c r="W22" s="24">
        <f>INDEX(AE!$A$1:$K$502,MATCH($B22,AE!$A:$A,0),8)</f>
        <v>0</v>
      </c>
      <c r="X22" s="24">
        <f>INDEX(AE!$A$1:$K$502,MATCH($B22,AE!$A:$A,0),9)</f>
        <v>0</v>
      </c>
      <c r="Y22" s="24">
        <f>INDEX(AE!$A$1:$K$502,MATCH($B22,AE!$A:$A,0),10)</f>
        <v>0</v>
      </c>
      <c r="Z22" s="25">
        <f>INDEX(AE!$A$1:$K$502,MATCH($B22,AE!$A:$A,0),11)</f>
        <v>0</v>
      </c>
      <c r="AA22" s="24">
        <f t="shared" si="36"/>
        <v>5</v>
      </c>
      <c r="AB22" s="22">
        <f t="shared" si="37"/>
        <v>0.2</v>
      </c>
      <c r="AC22" s="22">
        <f t="shared" si="38"/>
        <v>-0.25</v>
      </c>
      <c r="AD22" s="31">
        <f t="shared" si="28"/>
        <v>-1</v>
      </c>
      <c r="AE22" s="23">
        <f>INDEX(AE!$A$1:$K$502,MATCH($B22,AE!$A:$A,0),2)</f>
        <v>3</v>
      </c>
      <c r="AF22" s="24">
        <f>INDEX(AE!$A$1:$K$502,MATCH($B22,AE!$A:$A,0),3)</f>
        <v>3</v>
      </c>
      <c r="AG22" s="24">
        <f>INDEX(AE!$A$1:$K$502,MATCH($B22,AE!$A:$A,0),4)</f>
        <v>0</v>
      </c>
      <c r="AH22" s="24">
        <f>INDEX(AE!$A$1:$K$502,MATCH($B22,AE!$A:$A,0),5)</f>
        <v>0</v>
      </c>
      <c r="AI22" s="25">
        <f>INDEX(AE!$A$1:$K$502,MATCH($B22,AE!$A:$A,0),6)</f>
        <v>0</v>
      </c>
      <c r="AJ22" s="27">
        <f t="shared" si="39"/>
        <v>1.2</v>
      </c>
      <c r="AK22" s="22">
        <f t="shared" si="40"/>
        <v>-1.5</v>
      </c>
      <c r="AL22" s="31">
        <f t="shared" si="29"/>
        <v>-1</v>
      </c>
      <c r="AM22" s="28">
        <f t="shared" si="41"/>
        <v>0.16666666666666669</v>
      </c>
      <c r="AN22" s="32" t="str">
        <f t="shared" si="42"/>
        <v/>
      </c>
    </row>
    <row r="23" spans="1:42" hidden="1">
      <c r="A23" s="108" t="s">
        <v>573</v>
      </c>
      <c r="B23" s="108" t="s">
        <v>208</v>
      </c>
      <c r="D23" s="131">
        <f>INDEX(PR!$A$1:$F$508,MATCH($B23,PR!$A:$A,0),2)</f>
        <v>0</v>
      </c>
      <c r="E23" s="132">
        <f>INDEX(PR!$A$1:$F$508,MATCH($B23,PR!$A:$A,0),3)</f>
        <v>0</v>
      </c>
      <c r="F23" s="132">
        <f>INDEX(PR!$A$1:$F$508,MATCH($B23,PR!$A:$A,0),4)</f>
        <v>0</v>
      </c>
      <c r="G23" s="132">
        <f>INDEX(PR!$A$1:$F$508,MATCH($B23,PR!$A:$A,0),5)</f>
        <v>1</v>
      </c>
      <c r="H23" s="132">
        <f>INDEX(PR!$A$1:$F$508,MATCH($B23,PR!$A:$A,0),6)</f>
        <v>1</v>
      </c>
      <c r="I23" s="19">
        <f t="shared" si="30"/>
        <v>5</v>
      </c>
      <c r="J23" s="133">
        <f t="shared" si="31"/>
        <v>1</v>
      </c>
      <c r="K23" s="133">
        <f t="shared" si="32"/>
        <v>0</v>
      </c>
      <c r="L23" s="31">
        <f t="shared" si="43"/>
        <v>0</v>
      </c>
      <c r="M23" s="132">
        <f>INDEX(GR!$A$1:$F$541,MATCH($B23,GR!$A:$A,0),2)</f>
        <v>0</v>
      </c>
      <c r="N23" s="132">
        <f>INDEX(GR!$A$1:$F$541,MATCH($B23,GR!$A:$A,0),3)</f>
        <v>0</v>
      </c>
      <c r="O23" s="132">
        <f>INDEX(GR!$A$1:$F$541,MATCH($B23,GR!$A:$A,0),4)</f>
        <v>0</v>
      </c>
      <c r="P23" s="132">
        <f>INDEX(GR!$A$1:$F$541,MATCH($B23,GR!$A:$A,0),5)</f>
        <v>0</v>
      </c>
      <c r="Q23" s="132">
        <f>INDEX(GR!$A$1:$F$541,MATCH($B23,GR!$A:$A,0),6)</f>
        <v>0</v>
      </c>
      <c r="R23" s="21">
        <f t="shared" si="33"/>
        <v>5</v>
      </c>
      <c r="S23" s="22">
        <f t="shared" si="34"/>
        <v>0</v>
      </c>
      <c r="T23" s="22" t="str">
        <f t="shared" si="35"/>
        <v/>
      </c>
      <c r="U23" s="31" t="str">
        <f t="shared" si="27"/>
        <v/>
      </c>
      <c r="V23" s="23">
        <f>INDEX(AE!$A$1:$K$502,MATCH($B23,AE!$A:$A,0),7)</f>
        <v>0</v>
      </c>
      <c r="W23" s="24">
        <f>INDEX(AE!$A$1:$K$502,MATCH($B23,AE!$A:$A,0),8)</f>
        <v>0</v>
      </c>
      <c r="X23" s="24">
        <f>INDEX(AE!$A$1:$K$502,MATCH($B23,AE!$A:$A,0),9)</f>
        <v>0</v>
      </c>
      <c r="Y23" s="24">
        <f>INDEX(AE!$A$1:$K$502,MATCH($B23,AE!$A:$A,0),10)</f>
        <v>0</v>
      </c>
      <c r="Z23" s="25">
        <f>INDEX(AE!$A$1:$K$502,MATCH($B23,AE!$A:$A,0),11)</f>
        <v>0</v>
      </c>
      <c r="AA23" s="24">
        <f t="shared" si="36"/>
        <v>5</v>
      </c>
      <c r="AB23" s="22">
        <f t="shared" si="37"/>
        <v>0</v>
      </c>
      <c r="AC23" s="22" t="str">
        <f t="shared" si="38"/>
        <v/>
      </c>
      <c r="AD23" s="31" t="str">
        <f t="shared" si="28"/>
        <v/>
      </c>
      <c r="AE23" s="23">
        <f>INDEX(AE!$A$1:$K$502,MATCH($B23,AE!$A:$A,0),2)</f>
        <v>1</v>
      </c>
      <c r="AF23" s="24">
        <f>INDEX(AE!$A$1:$K$502,MATCH($B23,AE!$A:$A,0),3)</f>
        <v>0</v>
      </c>
      <c r="AG23" s="24">
        <f>INDEX(AE!$A$1:$K$502,MATCH($B23,AE!$A:$A,0),4)</f>
        <v>0</v>
      </c>
      <c r="AH23" s="24">
        <f>INDEX(AE!$A$1:$K$502,MATCH($B23,AE!$A:$A,0),5)</f>
        <v>0</v>
      </c>
      <c r="AI23" s="25">
        <f>INDEX(AE!$A$1:$K$502,MATCH($B23,AE!$A:$A,0),6)</f>
        <v>0</v>
      </c>
      <c r="AJ23" s="27">
        <f t="shared" si="39"/>
        <v>0.2</v>
      </c>
      <c r="AK23" s="22">
        <f t="shared" si="40"/>
        <v>-0.25</v>
      </c>
      <c r="AL23" s="31">
        <f t="shared" si="29"/>
        <v>-1</v>
      </c>
      <c r="AM23" s="28">
        <f t="shared" si="41"/>
        <v>0</v>
      </c>
      <c r="AN23" s="32" t="str">
        <f t="shared" si="42"/>
        <v/>
      </c>
    </row>
    <row r="24" spans="1:42" hidden="1">
      <c r="A24" s="108" t="s">
        <v>574</v>
      </c>
      <c r="B24" s="108" t="s">
        <v>209</v>
      </c>
      <c r="D24" s="131">
        <f>INDEX(PR!$A$1:$F$508,MATCH($B24,PR!$A:$A,0),2)</f>
        <v>3</v>
      </c>
      <c r="E24" s="132">
        <f>INDEX(PR!$A$1:$F$508,MATCH($B24,PR!$A:$A,0),3)</f>
        <v>3</v>
      </c>
      <c r="F24" s="132">
        <f>INDEX(PR!$A$1:$F$508,MATCH($B24,PR!$A:$A,0),4)</f>
        <v>3</v>
      </c>
      <c r="G24" s="132">
        <f>INDEX(PR!$A$1:$F$508,MATCH($B24,PR!$A:$A,0),5)</f>
        <v>3</v>
      </c>
      <c r="H24" s="132">
        <f>INDEX(PR!$A$1:$F$508,MATCH($B24,PR!$A:$A,0),6)</f>
        <v>3</v>
      </c>
      <c r="I24" s="19">
        <f t="shared" si="30"/>
        <v>5</v>
      </c>
      <c r="J24" s="133">
        <f t="shared" si="31"/>
        <v>3</v>
      </c>
      <c r="K24" s="133">
        <f t="shared" si="32"/>
        <v>0</v>
      </c>
      <c r="L24" s="31">
        <f t="shared" si="43"/>
        <v>0</v>
      </c>
      <c r="M24" s="132">
        <f>INDEX(GR!$A$1:$F$541,MATCH($B24,GR!$A:$A,0),2)</f>
        <v>0</v>
      </c>
      <c r="N24" s="132">
        <f>INDEX(GR!$A$1:$F$541,MATCH($B24,GR!$A:$A,0),3)</f>
        <v>0</v>
      </c>
      <c r="O24" s="132">
        <f>INDEX(GR!$A$1:$F$541,MATCH($B24,GR!$A:$A,0),4)</f>
        <v>0</v>
      </c>
      <c r="P24" s="132">
        <f>INDEX(GR!$A$1:$F$541,MATCH($B24,GR!$A:$A,0),5)</f>
        <v>1</v>
      </c>
      <c r="Q24" s="132">
        <f>INDEX(GR!$A$1:$F$541,MATCH($B24,GR!$A:$A,0),6)</f>
        <v>1</v>
      </c>
      <c r="R24" s="21">
        <f t="shared" si="33"/>
        <v>5</v>
      </c>
      <c r="S24" s="22">
        <f t="shared" si="34"/>
        <v>1</v>
      </c>
      <c r="T24" s="22">
        <f t="shared" si="35"/>
        <v>0</v>
      </c>
      <c r="U24" s="31">
        <f t="shared" si="27"/>
        <v>0</v>
      </c>
      <c r="V24" s="23">
        <f>INDEX(AE!$A$1:$K$502,MATCH($B24,AE!$A:$A,0),7)</f>
        <v>1</v>
      </c>
      <c r="W24" s="24">
        <f>INDEX(AE!$A$1:$K$502,MATCH($B24,AE!$A:$A,0),8)</f>
        <v>0</v>
      </c>
      <c r="X24" s="24">
        <f>INDEX(AE!$A$1:$K$502,MATCH($B24,AE!$A:$A,0),9)</f>
        <v>0</v>
      </c>
      <c r="Y24" s="24">
        <f>INDEX(AE!$A$1:$K$502,MATCH($B24,AE!$A:$A,0),10)</f>
        <v>0</v>
      </c>
      <c r="Z24" s="25">
        <f>INDEX(AE!$A$1:$K$502,MATCH($B24,AE!$A:$A,0),11)</f>
        <v>1</v>
      </c>
      <c r="AA24" s="24">
        <f t="shared" si="36"/>
        <v>5</v>
      </c>
      <c r="AB24" s="22">
        <f t="shared" si="37"/>
        <v>0.4</v>
      </c>
      <c r="AC24" s="22">
        <f t="shared" si="38"/>
        <v>0.75</v>
      </c>
      <c r="AD24" s="31">
        <f t="shared" si="28"/>
        <v>3</v>
      </c>
      <c r="AE24" s="23">
        <f>INDEX(AE!$A$1:$K$502,MATCH($B24,AE!$A:$A,0),2)</f>
        <v>2</v>
      </c>
      <c r="AF24" s="24">
        <f>INDEX(AE!$A$1:$K$502,MATCH($B24,AE!$A:$A,0),3)</f>
        <v>7</v>
      </c>
      <c r="AG24" s="24">
        <f>INDEX(AE!$A$1:$K$502,MATCH($B24,AE!$A:$A,0),4)</f>
        <v>1</v>
      </c>
      <c r="AH24" s="24">
        <f>INDEX(AE!$A$1:$K$502,MATCH($B24,AE!$A:$A,0),5)</f>
        <v>0</v>
      </c>
      <c r="AI24" s="25">
        <f>INDEX(AE!$A$1:$K$502,MATCH($B24,AE!$A:$A,0),6)</f>
        <v>1</v>
      </c>
      <c r="AJ24" s="27">
        <f t="shared" si="39"/>
        <v>2.2000000000000002</v>
      </c>
      <c r="AK24" s="22">
        <f t="shared" si="40"/>
        <v>-1.5</v>
      </c>
      <c r="AL24" s="31">
        <f t="shared" si="29"/>
        <v>-0.6</v>
      </c>
      <c r="AM24" s="28">
        <f t="shared" si="41"/>
        <v>0.18181818181818182</v>
      </c>
      <c r="AN24" s="32">
        <f t="shared" si="42"/>
        <v>1</v>
      </c>
    </row>
    <row r="25" spans="1:42" hidden="1">
      <c r="A25" s="108" t="s">
        <v>575</v>
      </c>
      <c r="B25" s="108" t="s">
        <v>237</v>
      </c>
      <c r="D25" s="131">
        <f>INDEX(PR!$A$1:$F$508,MATCH($B25,PR!$A:$A,0),2)</f>
        <v>79</v>
      </c>
      <c r="E25" s="132">
        <f>INDEX(PR!$A$1:$F$508,MATCH($B25,PR!$A:$A,0),3)</f>
        <v>80</v>
      </c>
      <c r="F25" s="132">
        <f>INDEX(PR!$A$1:$F$508,MATCH($B25,PR!$A:$A,0),4)</f>
        <v>80</v>
      </c>
      <c r="G25" s="132">
        <f>INDEX(PR!$A$1:$F$508,MATCH($B25,PR!$A:$A,0),5)</f>
        <v>63</v>
      </c>
      <c r="H25" s="132">
        <f>INDEX(PR!$A$1:$F$508,MATCH($B25,PR!$A:$A,0),6)</f>
        <v>70</v>
      </c>
      <c r="I25" s="19">
        <f t="shared" si="30"/>
        <v>0</v>
      </c>
      <c r="J25" s="133">
        <f t="shared" si="31"/>
        <v>74.400000000000006</v>
      </c>
      <c r="K25" s="133">
        <f t="shared" si="32"/>
        <v>-5.5</v>
      </c>
      <c r="L25" s="20">
        <f t="shared" si="43"/>
        <v>-7.2847682119205295E-2</v>
      </c>
      <c r="M25" s="132">
        <f>INDEX(GR!$A$1:$F$541,MATCH($B25,GR!$A:$A,0),2)</f>
        <v>16</v>
      </c>
      <c r="N25" s="132">
        <f>INDEX(GR!$A$1:$F$541,MATCH($B25,GR!$A:$A,0),3)</f>
        <v>18</v>
      </c>
      <c r="O25" s="132">
        <f>INDEX(GR!$A$1:$F$541,MATCH($B25,GR!$A:$A,0),4)</f>
        <v>18</v>
      </c>
      <c r="P25" s="132">
        <f>INDEX(GR!$A$1:$F$541,MATCH($B25,GR!$A:$A,0),5)</f>
        <v>17</v>
      </c>
      <c r="Q25" s="132">
        <f>INDEX(GR!$A$1:$F$541,MATCH($B25,GR!$A:$A,0),6)</f>
        <v>14</v>
      </c>
      <c r="R25" s="21">
        <f t="shared" si="33"/>
        <v>0</v>
      </c>
      <c r="S25" s="22">
        <f t="shared" si="34"/>
        <v>16.600000000000001</v>
      </c>
      <c r="T25" s="22">
        <f t="shared" si="35"/>
        <v>-3.25</v>
      </c>
      <c r="U25" s="31">
        <f t="shared" si="27"/>
        <v>-0.18840579710144928</v>
      </c>
      <c r="V25" s="23">
        <f>INDEX(AE!$A$1:$K$502,MATCH($B25,AE!$A:$A,0),7)</f>
        <v>24</v>
      </c>
      <c r="W25" s="24">
        <f>INDEX(AE!$A$1:$K$502,MATCH($B25,AE!$A:$A,0),8)</f>
        <v>23</v>
      </c>
      <c r="X25" s="24">
        <f>INDEX(AE!$A$1:$K$502,MATCH($B25,AE!$A:$A,0),9)</f>
        <v>24</v>
      </c>
      <c r="Y25" s="24">
        <f>INDEX(AE!$A$1:$K$502,MATCH($B25,AE!$A:$A,0),10)</f>
        <v>12</v>
      </c>
      <c r="Z25" s="25">
        <f>INDEX(AE!$A$1:$K$502,MATCH($B25,AE!$A:$A,0),11)</f>
        <v>24</v>
      </c>
      <c r="AA25" s="24">
        <f t="shared" si="36"/>
        <v>0</v>
      </c>
      <c r="AB25" s="22">
        <f t="shared" si="37"/>
        <v>21.4</v>
      </c>
      <c r="AC25" s="22">
        <f t="shared" si="38"/>
        <v>3.25</v>
      </c>
      <c r="AD25" s="20">
        <f t="shared" si="28"/>
        <v>0.15662650602409639</v>
      </c>
      <c r="AE25" s="23">
        <f>INDEX(AE!$A$1:$K$502,MATCH($B25,AE!$A:$A,0),2)</f>
        <v>146</v>
      </c>
      <c r="AF25" s="24">
        <f>INDEX(AE!$A$1:$K$502,MATCH($B25,AE!$A:$A,0),3)</f>
        <v>140</v>
      </c>
      <c r="AG25" s="24">
        <f>INDEX(AE!$A$1:$K$502,MATCH($B25,AE!$A:$A,0),4)</f>
        <v>119</v>
      </c>
      <c r="AH25" s="24">
        <f>INDEX(AE!$A$1:$K$502,MATCH($B25,AE!$A:$A,0),5)</f>
        <v>83</v>
      </c>
      <c r="AI25" s="25">
        <f>INDEX(AE!$A$1:$K$502,MATCH($B25,AE!$A:$A,0),6)</f>
        <v>104</v>
      </c>
      <c r="AJ25" s="27">
        <f t="shared" si="39"/>
        <v>118.4</v>
      </c>
      <c r="AK25" s="22">
        <f t="shared" si="40"/>
        <v>-18</v>
      </c>
      <c r="AL25" s="20">
        <f t="shared" si="29"/>
        <v>-0.14754098360655737</v>
      </c>
      <c r="AM25" s="71">
        <f t="shared" si="41"/>
        <v>0.18074324324324323</v>
      </c>
      <c r="AN25" s="29">
        <f t="shared" si="42"/>
        <v>0.23076923076923078</v>
      </c>
    </row>
    <row r="26" spans="1:42" hidden="1">
      <c r="A26" s="108" t="s">
        <v>576</v>
      </c>
      <c r="B26" s="108" t="s">
        <v>221</v>
      </c>
      <c r="D26" s="131">
        <f>INDEX(PR!$A$1:$F$508,MATCH($B26,PR!$A:$A,0),2)</f>
        <v>3</v>
      </c>
      <c r="E26" s="132">
        <f>INDEX(PR!$A$1:$F$508,MATCH($B26,PR!$A:$A,0),3)</f>
        <v>3</v>
      </c>
      <c r="F26" s="132">
        <f>INDEX(PR!$A$1:$F$508,MATCH($B26,PR!$A:$A,0),4)</f>
        <v>0</v>
      </c>
      <c r="G26" s="132">
        <f>INDEX(PR!$A$1:$F$508,MATCH($B26,PR!$A:$A,0),5)</f>
        <v>0</v>
      </c>
      <c r="H26" s="132">
        <f>INDEX(PR!$A$1:$F$508,MATCH($B26,PR!$A:$A,0),6)</f>
        <v>2</v>
      </c>
      <c r="I26" s="19">
        <f t="shared" si="30"/>
        <v>5</v>
      </c>
      <c r="J26" s="133">
        <f t="shared" si="31"/>
        <v>1.6</v>
      </c>
      <c r="K26" s="133">
        <f t="shared" si="32"/>
        <v>0.5</v>
      </c>
      <c r="L26" s="31">
        <f t="shared" si="43"/>
        <v>0.33333333333333331</v>
      </c>
      <c r="M26" s="132">
        <f>INDEX(GR!$A$1:$F$541,MATCH($B26,GR!$A:$A,0),2)</f>
        <v>0</v>
      </c>
      <c r="N26" s="132">
        <f>INDEX(GR!$A$1:$F$541,MATCH($B26,GR!$A:$A,0),3)</f>
        <v>0</v>
      </c>
      <c r="O26" s="132">
        <f>INDEX(GR!$A$1:$F$541,MATCH($B26,GR!$A:$A,0),4)</f>
        <v>0</v>
      </c>
      <c r="P26" s="132">
        <f>INDEX(GR!$A$1:$F$541,MATCH($B26,GR!$A:$A,0),5)</f>
        <v>0</v>
      </c>
      <c r="Q26" s="132">
        <f>INDEX(GR!$A$1:$F$541,MATCH($B26,GR!$A:$A,0),6)</f>
        <v>0</v>
      </c>
      <c r="R26" s="21">
        <f t="shared" si="33"/>
        <v>5</v>
      </c>
      <c r="S26" s="22">
        <f t="shared" si="34"/>
        <v>0</v>
      </c>
      <c r="T26" s="22" t="str">
        <f t="shared" si="35"/>
        <v/>
      </c>
      <c r="U26" s="31" t="str">
        <f t="shared" si="27"/>
        <v/>
      </c>
      <c r="V26" s="23">
        <f>INDEX(AE!$A$1:$K$502,MATCH($B26,AE!$A:$A,0),7)</f>
        <v>1</v>
      </c>
      <c r="W26" s="24">
        <f>INDEX(AE!$A$1:$K$502,MATCH($B26,AE!$A:$A,0),8)</f>
        <v>0</v>
      </c>
      <c r="X26" s="24">
        <f>INDEX(AE!$A$1:$K$502,MATCH($B26,AE!$A:$A,0),9)</f>
        <v>0</v>
      </c>
      <c r="Y26" s="24">
        <f>INDEX(AE!$A$1:$K$502,MATCH($B26,AE!$A:$A,0),10)</f>
        <v>0</v>
      </c>
      <c r="Z26" s="25">
        <f>INDEX(AE!$A$1:$K$502,MATCH($B26,AE!$A:$A,0),11)</f>
        <v>1</v>
      </c>
      <c r="AA26" s="24">
        <f t="shared" si="36"/>
        <v>5</v>
      </c>
      <c r="AB26" s="22">
        <f t="shared" si="37"/>
        <v>0.4</v>
      </c>
      <c r="AC26" s="22">
        <f t="shared" si="38"/>
        <v>0.75</v>
      </c>
      <c r="AD26" s="31">
        <f t="shared" si="28"/>
        <v>3</v>
      </c>
      <c r="AE26" s="23">
        <f>INDEX(AE!$A$1:$K$502,MATCH($B26,AE!$A:$A,0),2)</f>
        <v>1</v>
      </c>
      <c r="AF26" s="24">
        <f>INDEX(AE!$A$1:$K$502,MATCH($B26,AE!$A:$A,0),3)</f>
        <v>2</v>
      </c>
      <c r="AG26" s="24">
        <f>INDEX(AE!$A$1:$K$502,MATCH($B26,AE!$A:$A,0),4)</f>
        <v>2</v>
      </c>
      <c r="AH26" s="24">
        <f>INDEX(AE!$A$1:$K$502,MATCH($B26,AE!$A:$A,0),5)</f>
        <v>4</v>
      </c>
      <c r="AI26" s="25">
        <f>INDEX(AE!$A$1:$K$502,MATCH($B26,AE!$A:$A,0),6)</f>
        <v>5</v>
      </c>
      <c r="AJ26" s="27">
        <f t="shared" si="39"/>
        <v>2.8</v>
      </c>
      <c r="AK26" s="22">
        <f t="shared" si="40"/>
        <v>2.75</v>
      </c>
      <c r="AL26" s="31">
        <f t="shared" si="29"/>
        <v>1.2222222222222223</v>
      </c>
      <c r="AM26" s="28">
        <f t="shared" si="41"/>
        <v>0.14285714285714288</v>
      </c>
      <c r="AN26" s="32">
        <f t="shared" si="42"/>
        <v>0.2</v>
      </c>
    </row>
    <row r="27" spans="1:42" hidden="1">
      <c r="A27" s="108" t="s">
        <v>577</v>
      </c>
      <c r="B27" s="108" t="s">
        <v>222</v>
      </c>
      <c r="D27" s="131">
        <f>INDEX(PR!$A$1:$F$508,MATCH($B27,PR!$A:$A,0),2)</f>
        <v>1</v>
      </c>
      <c r="E27" s="132">
        <f>INDEX(PR!$A$1:$F$508,MATCH($B27,PR!$A:$A,0),3)</f>
        <v>0</v>
      </c>
      <c r="F27" s="132">
        <f>INDEX(PR!$A$1:$F$508,MATCH($B27,PR!$A:$A,0),4)</f>
        <v>0</v>
      </c>
      <c r="G27" s="132">
        <f>INDEX(PR!$A$1:$F$508,MATCH($B27,PR!$A:$A,0),5)</f>
        <v>0</v>
      </c>
      <c r="H27" s="132">
        <f>INDEX(PR!$A$1:$F$508,MATCH($B27,PR!$A:$A,0),6)</f>
        <v>0</v>
      </c>
      <c r="I27" s="19">
        <f t="shared" si="30"/>
        <v>5</v>
      </c>
      <c r="J27" s="133">
        <f t="shared" si="31"/>
        <v>0.2</v>
      </c>
      <c r="K27" s="133">
        <f t="shared" si="32"/>
        <v>-0.25</v>
      </c>
      <c r="L27" s="31">
        <f t="shared" si="43"/>
        <v>-1</v>
      </c>
      <c r="M27" s="132">
        <f>INDEX(GR!$A$1:$F$541,MATCH($B27,GR!$A:$A,0),2)</f>
        <v>0</v>
      </c>
      <c r="N27" s="132">
        <f>INDEX(GR!$A$1:$F$541,MATCH($B27,GR!$A:$A,0),3)</f>
        <v>0</v>
      </c>
      <c r="O27" s="132">
        <f>INDEX(GR!$A$1:$F$541,MATCH($B27,GR!$A:$A,0),4)</f>
        <v>0</v>
      </c>
      <c r="P27" s="132">
        <f>INDEX(GR!$A$1:$F$541,MATCH($B27,GR!$A:$A,0),5)</f>
        <v>0</v>
      </c>
      <c r="Q27" s="132">
        <f>INDEX(GR!$A$1:$F$541,MATCH($B27,GR!$A:$A,0),6)</f>
        <v>0</v>
      </c>
      <c r="R27" s="21">
        <f t="shared" si="33"/>
        <v>5</v>
      </c>
      <c r="S27" s="22">
        <f t="shared" si="34"/>
        <v>0</v>
      </c>
      <c r="T27" s="22" t="str">
        <f t="shared" si="35"/>
        <v/>
      </c>
      <c r="U27" s="31" t="str">
        <f t="shared" si="27"/>
        <v/>
      </c>
      <c r="V27" s="23">
        <f>INDEX(AE!$A$1:$K$502,MATCH($B27,AE!$A:$A,0),7)</f>
        <v>1</v>
      </c>
      <c r="W27" s="24">
        <f>INDEX(AE!$A$1:$K$502,MATCH($B27,AE!$A:$A,0),8)</f>
        <v>0</v>
      </c>
      <c r="X27" s="24">
        <f>INDEX(AE!$A$1:$K$502,MATCH($B27,AE!$A:$A,0),9)</f>
        <v>0</v>
      </c>
      <c r="Y27" s="24">
        <f>INDEX(AE!$A$1:$K$502,MATCH($B27,AE!$A:$A,0),10)</f>
        <v>0</v>
      </c>
      <c r="Z27" s="25">
        <f>INDEX(AE!$A$1:$K$502,MATCH($B27,AE!$A:$A,0),11)</f>
        <v>0</v>
      </c>
      <c r="AA27" s="24">
        <f t="shared" si="36"/>
        <v>5</v>
      </c>
      <c r="AB27" s="22">
        <f t="shared" si="37"/>
        <v>0.2</v>
      </c>
      <c r="AC27" s="22">
        <f t="shared" si="38"/>
        <v>-0.25</v>
      </c>
      <c r="AD27" s="31">
        <f t="shared" si="28"/>
        <v>-1</v>
      </c>
      <c r="AE27" s="23">
        <f>INDEX(AE!$A$1:$K$502,MATCH($B27,AE!$A:$A,0),2)</f>
        <v>5</v>
      </c>
      <c r="AF27" s="24">
        <f>INDEX(AE!$A$1:$K$502,MATCH($B27,AE!$A:$A,0),3)</f>
        <v>0</v>
      </c>
      <c r="AG27" s="24">
        <f>INDEX(AE!$A$1:$K$502,MATCH($B27,AE!$A:$A,0),4)</f>
        <v>0</v>
      </c>
      <c r="AH27" s="24">
        <f>INDEX(AE!$A$1:$K$502,MATCH($B27,AE!$A:$A,0),5)</f>
        <v>0</v>
      </c>
      <c r="AI27" s="25">
        <f>INDEX(AE!$A$1:$K$502,MATCH($B27,AE!$A:$A,0),6)</f>
        <v>0</v>
      </c>
      <c r="AJ27" s="27">
        <f t="shared" si="39"/>
        <v>1</v>
      </c>
      <c r="AK27" s="22">
        <f t="shared" si="40"/>
        <v>-1.25</v>
      </c>
      <c r="AL27" s="31">
        <f t="shared" si="29"/>
        <v>-1</v>
      </c>
      <c r="AM27" s="28">
        <f t="shared" si="41"/>
        <v>0.2</v>
      </c>
      <c r="AN27" s="32" t="str">
        <f t="shared" si="42"/>
        <v/>
      </c>
    </row>
    <row r="28" spans="1:42" hidden="1">
      <c r="A28" s="108" t="s">
        <v>578</v>
      </c>
      <c r="B28" s="108" t="s">
        <v>238</v>
      </c>
      <c r="D28" s="131">
        <f>INDEX(PR!$A$1:$F$508,MATCH($B28,PR!$A:$A,0),2)</f>
        <v>29</v>
      </c>
      <c r="E28" s="132">
        <f>INDEX(PR!$A$1:$F$508,MATCH($B28,PR!$A:$A,0),3)</f>
        <v>29</v>
      </c>
      <c r="F28" s="132">
        <f>INDEX(PR!$A$1:$F$508,MATCH($B28,PR!$A:$A,0),4)</f>
        <v>29</v>
      </c>
      <c r="G28" s="132">
        <f>INDEX(PR!$A$1:$F$508,MATCH($B28,PR!$A:$A,0),5)</f>
        <v>27</v>
      </c>
      <c r="H28" s="132">
        <f>INDEX(PR!$A$1:$F$508,MATCH($B28,PR!$A:$A,0),6)</f>
        <v>35</v>
      </c>
      <c r="I28" s="19">
        <f t="shared" si="30"/>
        <v>5</v>
      </c>
      <c r="J28" s="133">
        <f t="shared" si="31"/>
        <v>29.8</v>
      </c>
      <c r="K28" s="133">
        <f t="shared" si="32"/>
        <v>6.5</v>
      </c>
      <c r="L28" s="31">
        <f t="shared" si="43"/>
        <v>0.22807017543859648</v>
      </c>
      <c r="M28" s="132">
        <f>INDEX(GR!$A$1:$F$541,MATCH($B28,GR!$A:$A,0),2)</f>
        <v>2</v>
      </c>
      <c r="N28" s="132">
        <f>INDEX(GR!$A$1:$F$541,MATCH($B28,GR!$A:$A,0),3)</f>
        <v>4</v>
      </c>
      <c r="O28" s="132">
        <f>INDEX(GR!$A$1:$F$541,MATCH($B28,GR!$A:$A,0),4)</f>
        <v>3</v>
      </c>
      <c r="P28" s="132">
        <f>INDEX(GR!$A$1:$F$541,MATCH($B28,GR!$A:$A,0),5)</f>
        <v>5</v>
      </c>
      <c r="Q28" s="132">
        <f>INDEX(GR!$A$1:$F$541,MATCH($B28,GR!$A:$A,0),6)</f>
        <v>2</v>
      </c>
      <c r="R28" s="21">
        <f t="shared" si="33"/>
        <v>5</v>
      </c>
      <c r="S28" s="22">
        <f t="shared" si="34"/>
        <v>3.2</v>
      </c>
      <c r="T28" s="22">
        <f t="shared" si="35"/>
        <v>-1.5</v>
      </c>
      <c r="U28" s="31">
        <f t="shared" si="27"/>
        <v>-0.42857142857142855</v>
      </c>
      <c r="V28" s="23">
        <f>INDEX(AE!$A$1:$K$502,MATCH($B28,AE!$A:$A,0),7)</f>
        <v>5</v>
      </c>
      <c r="W28" s="24">
        <f>INDEX(AE!$A$1:$K$502,MATCH($B28,AE!$A:$A,0),8)</f>
        <v>10</v>
      </c>
      <c r="X28" s="24">
        <f>INDEX(AE!$A$1:$K$502,MATCH($B28,AE!$A:$A,0),9)</f>
        <v>12</v>
      </c>
      <c r="Y28" s="24">
        <f>INDEX(AE!$A$1:$K$502,MATCH($B28,AE!$A:$A,0),10)</f>
        <v>6</v>
      </c>
      <c r="Z28" s="25">
        <f>INDEX(AE!$A$1:$K$502,MATCH($B28,AE!$A:$A,0),11)</f>
        <v>11</v>
      </c>
      <c r="AA28" s="24">
        <f t="shared" si="36"/>
        <v>2</v>
      </c>
      <c r="AB28" s="22">
        <f t="shared" si="37"/>
        <v>8.8000000000000007</v>
      </c>
      <c r="AC28" s="22">
        <f t="shared" si="38"/>
        <v>2.75</v>
      </c>
      <c r="AD28" s="31">
        <f t="shared" si="28"/>
        <v>0.33333333333333331</v>
      </c>
      <c r="AE28" s="23">
        <f>INDEX(AE!$A$1:$K$502,MATCH($B28,AE!$A:$A,0),2)</f>
        <v>30</v>
      </c>
      <c r="AF28" s="24">
        <f>INDEX(AE!$A$1:$K$502,MATCH($B28,AE!$A:$A,0),3)</f>
        <v>53</v>
      </c>
      <c r="AG28" s="24">
        <f>INDEX(AE!$A$1:$K$502,MATCH($B28,AE!$A:$A,0),4)</f>
        <v>32</v>
      </c>
      <c r="AH28" s="24">
        <f>INDEX(AE!$A$1:$K$502,MATCH($B28,AE!$A:$A,0),5)</f>
        <v>29</v>
      </c>
      <c r="AI28" s="25">
        <f>INDEX(AE!$A$1:$K$502,MATCH($B28,AE!$A:$A,0),6)</f>
        <v>38</v>
      </c>
      <c r="AJ28" s="27">
        <f t="shared" si="39"/>
        <v>36.4</v>
      </c>
      <c r="AK28" s="22">
        <f t="shared" si="40"/>
        <v>2</v>
      </c>
      <c r="AL28" s="31">
        <f t="shared" si="29"/>
        <v>5.5555555555555552E-2</v>
      </c>
      <c r="AM28" s="28">
        <f t="shared" si="41"/>
        <v>0.24175824175824179</v>
      </c>
      <c r="AN28" s="32">
        <f t="shared" si="42"/>
        <v>0.28947368421052633</v>
      </c>
    </row>
    <row r="29" spans="1:42" hidden="1">
      <c r="A29" s="108" t="s">
        <v>579</v>
      </c>
      <c r="B29" s="108" t="s">
        <v>210</v>
      </c>
      <c r="D29" s="131">
        <f>INDEX(PR!$A$1:$F$508,MATCH($B29,PR!$A:$A,0),2)</f>
        <v>0</v>
      </c>
      <c r="E29" s="132">
        <f>INDEX(PR!$A$1:$F$508,MATCH($B29,PR!$A:$A,0),3)</f>
        <v>4</v>
      </c>
      <c r="F29" s="132">
        <f>INDEX(PR!$A$1:$F$508,MATCH($B29,PR!$A:$A,0),4)</f>
        <v>0</v>
      </c>
      <c r="G29" s="132">
        <f>INDEX(PR!$A$1:$F$508,MATCH($B29,PR!$A:$A,0),5)</f>
        <v>0</v>
      </c>
      <c r="H29" s="132">
        <f>INDEX(PR!$A$1:$F$508,MATCH($B29,PR!$A:$A,0),6)</f>
        <v>1</v>
      </c>
      <c r="I29" s="19">
        <f t="shared" si="30"/>
        <v>5</v>
      </c>
      <c r="J29" s="133">
        <f t="shared" si="31"/>
        <v>1.25</v>
      </c>
      <c r="K29" s="133">
        <f t="shared" si="32"/>
        <v>-0.33333333333333326</v>
      </c>
      <c r="L29" s="31">
        <f t="shared" si="43"/>
        <v>-0.24999999999999994</v>
      </c>
      <c r="M29" s="132">
        <f>INDEX(GR!$A$1:$F$541,MATCH($B29,GR!$A:$A,0),2)</f>
        <v>0</v>
      </c>
      <c r="N29" s="132">
        <f>INDEX(GR!$A$1:$F$541,MATCH($B29,GR!$A:$A,0),3)</f>
        <v>0</v>
      </c>
      <c r="O29" s="132">
        <f>INDEX(GR!$A$1:$F$541,MATCH($B29,GR!$A:$A,0),4)</f>
        <v>0</v>
      </c>
      <c r="P29" s="132">
        <f>INDEX(GR!$A$1:$F$541,MATCH($B29,GR!$A:$A,0),5)</f>
        <v>0</v>
      </c>
      <c r="Q29" s="132">
        <f>INDEX(GR!$A$1:$F$541,MATCH($B29,GR!$A:$A,0),6)</f>
        <v>0</v>
      </c>
      <c r="R29" s="21">
        <f t="shared" si="33"/>
        <v>5</v>
      </c>
      <c r="S29" s="22">
        <f t="shared" si="34"/>
        <v>0</v>
      </c>
      <c r="T29" s="22" t="str">
        <f t="shared" si="35"/>
        <v/>
      </c>
      <c r="U29" s="31" t="str">
        <f t="shared" si="27"/>
        <v/>
      </c>
      <c r="V29" s="23">
        <f>INDEX(AE!$A$1:$K$502,MATCH($B29,AE!$A:$A,0),7)</f>
        <v>0</v>
      </c>
      <c r="W29" s="24">
        <f>INDEX(AE!$A$1:$K$502,MATCH($B29,AE!$A:$A,0),8)</f>
        <v>4</v>
      </c>
      <c r="X29" s="24">
        <f>INDEX(AE!$A$1:$K$502,MATCH($B29,AE!$A:$A,0),9)</f>
        <v>0</v>
      </c>
      <c r="Y29" s="24">
        <f>INDEX(AE!$A$1:$K$502,MATCH($B29,AE!$A:$A,0),10)</f>
        <v>0</v>
      </c>
      <c r="Z29" s="25">
        <f>INDEX(AE!$A$1:$K$502,MATCH($B29,AE!$A:$A,0),11)</f>
        <v>1</v>
      </c>
      <c r="AA29" s="24">
        <f t="shared" si="36"/>
        <v>5</v>
      </c>
      <c r="AB29" s="22">
        <f t="shared" si="37"/>
        <v>1.25</v>
      </c>
      <c r="AC29" s="22">
        <f t="shared" si="38"/>
        <v>-0.33333333333333326</v>
      </c>
      <c r="AD29" s="31">
        <f t="shared" si="28"/>
        <v>-0.24999999999999994</v>
      </c>
      <c r="AE29" s="23">
        <f>INDEX(AE!$A$1:$K$502,MATCH($B29,AE!$A:$A,0),2)</f>
        <v>1</v>
      </c>
      <c r="AF29" s="24">
        <f>INDEX(AE!$A$1:$K$502,MATCH($B29,AE!$A:$A,0),3)</f>
        <v>9</v>
      </c>
      <c r="AG29" s="24">
        <f>INDEX(AE!$A$1:$K$502,MATCH($B29,AE!$A:$A,0),4)</f>
        <v>9</v>
      </c>
      <c r="AH29" s="24">
        <f>INDEX(AE!$A$1:$K$502,MATCH($B29,AE!$A:$A,0),5)</f>
        <v>8</v>
      </c>
      <c r="AI29" s="25">
        <f>INDEX(AE!$A$1:$K$502,MATCH($B29,AE!$A:$A,0),6)</f>
        <v>3</v>
      </c>
      <c r="AJ29" s="27">
        <f t="shared" si="39"/>
        <v>6</v>
      </c>
      <c r="AK29" s="22">
        <f t="shared" si="40"/>
        <v>-3.75</v>
      </c>
      <c r="AL29" s="31">
        <f t="shared" si="29"/>
        <v>-0.55555555555555558</v>
      </c>
      <c r="AM29" s="28">
        <f t="shared" si="41"/>
        <v>0.20833333333333334</v>
      </c>
      <c r="AN29" s="32">
        <f t="shared" si="42"/>
        <v>0.33333333333333331</v>
      </c>
    </row>
    <row r="30" spans="1:42" hidden="1">
      <c r="A30" s="108" t="s">
        <v>580</v>
      </c>
      <c r="B30" s="108" t="s">
        <v>211</v>
      </c>
      <c r="D30" s="131">
        <f>INDEX(PR!$A$1:$F$508,MATCH($B30,PR!$A:$A,0),2)</f>
        <v>2</v>
      </c>
      <c r="E30" s="132">
        <f>INDEX(PR!$A$1:$F$508,MATCH($B30,PR!$A:$A,0),3)</f>
        <v>0</v>
      </c>
      <c r="F30" s="132">
        <f>INDEX(PR!$A$1:$F$508,MATCH($B30,PR!$A:$A,0),4)</f>
        <v>0</v>
      </c>
      <c r="G30" s="132">
        <f>INDEX(PR!$A$1:$F$508,MATCH($B30,PR!$A:$A,0),5)</f>
        <v>0</v>
      </c>
      <c r="H30" s="132">
        <f>INDEX(PR!$A$1:$F$508,MATCH($B30,PR!$A:$A,0),6)</f>
        <v>0</v>
      </c>
      <c r="I30" s="19">
        <f t="shared" si="30"/>
        <v>5</v>
      </c>
      <c r="J30" s="133">
        <f t="shared" si="31"/>
        <v>0.4</v>
      </c>
      <c r="K30" s="133">
        <f t="shared" si="32"/>
        <v>-0.5</v>
      </c>
      <c r="L30" s="31">
        <f t="shared" si="43"/>
        <v>-1</v>
      </c>
      <c r="M30" s="132">
        <f>INDEX(GR!$A$1:$F$541,MATCH($B30,GR!$A:$A,0),2)</f>
        <v>0</v>
      </c>
      <c r="N30" s="132">
        <f>INDEX(GR!$A$1:$F$541,MATCH($B30,GR!$A:$A,0),3)</f>
        <v>1</v>
      </c>
      <c r="O30" s="132">
        <f>INDEX(GR!$A$1:$F$541,MATCH($B30,GR!$A:$A,0),4)</f>
        <v>0</v>
      </c>
      <c r="P30" s="132">
        <f>INDEX(GR!$A$1:$F$541,MATCH($B30,GR!$A:$A,0),5)</f>
        <v>0</v>
      </c>
      <c r="Q30" s="132">
        <f>INDEX(GR!$A$1:$F$541,MATCH($B30,GR!$A:$A,0),6)</f>
        <v>0</v>
      </c>
      <c r="R30" s="21">
        <f t="shared" si="33"/>
        <v>5</v>
      </c>
      <c r="S30" s="22">
        <f t="shared" si="34"/>
        <v>0.25</v>
      </c>
      <c r="T30" s="22">
        <f t="shared" si="35"/>
        <v>-0.33333333333333331</v>
      </c>
      <c r="U30" s="31">
        <f t="shared" si="27"/>
        <v>-1</v>
      </c>
      <c r="V30" s="23">
        <f>INDEX(AE!$A$1:$K$502,MATCH($B30,AE!$A:$A,0),7)</f>
        <v>1</v>
      </c>
      <c r="W30" s="24">
        <f>INDEX(AE!$A$1:$K$502,MATCH($B30,AE!$A:$A,0),8)</f>
        <v>0</v>
      </c>
      <c r="X30" s="24">
        <f>INDEX(AE!$A$1:$K$502,MATCH($B30,AE!$A:$A,0),9)</f>
        <v>0</v>
      </c>
      <c r="Y30" s="24">
        <f>INDEX(AE!$A$1:$K$502,MATCH($B30,AE!$A:$A,0),10)</f>
        <v>0</v>
      </c>
      <c r="Z30" s="25">
        <f>INDEX(AE!$A$1:$K$502,MATCH($B30,AE!$A:$A,0),11)</f>
        <v>0</v>
      </c>
      <c r="AA30" s="24">
        <f t="shared" si="36"/>
        <v>5</v>
      </c>
      <c r="AB30" s="22">
        <f t="shared" si="37"/>
        <v>0.2</v>
      </c>
      <c r="AC30" s="22">
        <f t="shared" si="38"/>
        <v>-0.25</v>
      </c>
      <c r="AD30" s="31">
        <f t="shared" si="28"/>
        <v>-1</v>
      </c>
      <c r="AE30" s="23">
        <f>INDEX(AE!$A$1:$K$502,MATCH($B30,AE!$A:$A,0),2)</f>
        <v>3</v>
      </c>
      <c r="AF30" s="24">
        <f>INDEX(AE!$A$1:$K$502,MATCH($B30,AE!$A:$A,0),3)</f>
        <v>0</v>
      </c>
      <c r="AG30" s="24">
        <f>INDEX(AE!$A$1:$K$502,MATCH($B30,AE!$A:$A,0),4)</f>
        <v>0</v>
      </c>
      <c r="AH30" s="24">
        <f>INDEX(AE!$A$1:$K$502,MATCH($B30,AE!$A:$A,0),5)</f>
        <v>0</v>
      </c>
      <c r="AI30" s="25">
        <f>INDEX(AE!$A$1:$K$502,MATCH($B30,AE!$A:$A,0),6)</f>
        <v>0</v>
      </c>
      <c r="AJ30" s="27">
        <f t="shared" si="39"/>
        <v>0.6</v>
      </c>
      <c r="AK30" s="22">
        <f t="shared" si="40"/>
        <v>-0.75</v>
      </c>
      <c r="AL30" s="31">
        <f t="shared" si="29"/>
        <v>-1</v>
      </c>
      <c r="AM30" s="28">
        <f t="shared" si="41"/>
        <v>0.33333333333333337</v>
      </c>
      <c r="AN30" s="32" t="str">
        <f t="shared" si="42"/>
        <v/>
      </c>
    </row>
    <row r="31" spans="1:42" hidden="1">
      <c r="A31" s="108" t="s">
        <v>581</v>
      </c>
      <c r="B31" s="108" t="s">
        <v>239</v>
      </c>
      <c r="D31" s="131">
        <f>INDEX(PR!$A$1:$F$508,MATCH($B31,PR!$A:$A,0),2)</f>
        <v>20</v>
      </c>
      <c r="E31" s="132">
        <f>INDEX(PR!$A$1:$F$508,MATCH($B31,PR!$A:$A,0),3)</f>
        <v>7</v>
      </c>
      <c r="F31" s="132">
        <f>INDEX(PR!$A$1:$F$508,MATCH($B31,PR!$A:$A,0),4)</f>
        <v>4</v>
      </c>
      <c r="G31" s="132">
        <f>INDEX(PR!$A$1:$F$508,MATCH($B31,PR!$A:$A,0),5)</f>
        <v>1</v>
      </c>
      <c r="H31" s="132">
        <f>INDEX(PR!$A$1:$F$508,MATCH($B31,PR!$A:$A,0),6)</f>
        <v>0</v>
      </c>
      <c r="I31" s="19">
        <f t="shared" si="30"/>
        <v>5</v>
      </c>
      <c r="J31" s="133">
        <f t="shared" si="31"/>
        <v>6.4</v>
      </c>
      <c r="K31" s="133">
        <f t="shared" si="32"/>
        <v>-8</v>
      </c>
      <c r="L31" s="31">
        <f t="shared" si="43"/>
        <v>-1</v>
      </c>
      <c r="M31" s="132">
        <f>INDEX(GR!$A$1:$F$541,MATCH($B31,GR!$A:$A,0),2)</f>
        <v>2</v>
      </c>
      <c r="N31" s="132">
        <f>INDEX(GR!$A$1:$F$541,MATCH($B31,GR!$A:$A,0),3)</f>
        <v>1</v>
      </c>
      <c r="O31" s="132">
        <f>INDEX(GR!$A$1:$F$541,MATCH($B31,GR!$A:$A,0),4)</f>
        <v>0</v>
      </c>
      <c r="P31" s="132">
        <f>INDEX(GR!$A$1:$F$541,MATCH($B31,GR!$A:$A,0),5)</f>
        <v>2</v>
      </c>
      <c r="Q31" s="132">
        <f>INDEX(GR!$A$1:$F$541,MATCH($B31,GR!$A:$A,0),6)</f>
        <v>1</v>
      </c>
      <c r="R31" s="21">
        <f t="shared" si="33"/>
        <v>5</v>
      </c>
      <c r="S31" s="22">
        <f t="shared" si="34"/>
        <v>1.2</v>
      </c>
      <c r="T31" s="22">
        <f t="shared" si="35"/>
        <v>-0.25</v>
      </c>
      <c r="U31" s="31">
        <f t="shared" si="27"/>
        <v>-0.2</v>
      </c>
      <c r="V31" s="23">
        <f>INDEX(AE!$A$1:$K$502,MATCH($B31,AE!$A:$A,0),7)</f>
        <v>2</v>
      </c>
      <c r="W31" s="24">
        <f>INDEX(AE!$A$1:$K$502,MATCH($B31,AE!$A:$A,0),8)</f>
        <v>0</v>
      </c>
      <c r="X31" s="24">
        <f>INDEX(AE!$A$1:$K$502,MATCH($B31,AE!$A:$A,0),9)</f>
        <v>0</v>
      </c>
      <c r="Y31" s="24">
        <f>INDEX(AE!$A$1:$K$502,MATCH($B31,AE!$A:$A,0),10)</f>
        <v>0</v>
      </c>
      <c r="Z31" s="25">
        <f>INDEX(AE!$A$1:$K$502,MATCH($B31,AE!$A:$A,0),11)</f>
        <v>0</v>
      </c>
      <c r="AA31" s="24">
        <f t="shared" si="36"/>
        <v>5</v>
      </c>
      <c r="AB31" s="22">
        <f t="shared" si="37"/>
        <v>0.4</v>
      </c>
      <c r="AC31" s="22">
        <f t="shared" si="38"/>
        <v>-0.5</v>
      </c>
      <c r="AD31" s="31">
        <f t="shared" si="28"/>
        <v>-1</v>
      </c>
      <c r="AE31" s="23">
        <f>INDEX(AE!$A$1:$K$502,MATCH($B31,AE!$A:$A,0),2)</f>
        <v>9</v>
      </c>
      <c r="AF31" s="24">
        <f>INDEX(AE!$A$1:$K$502,MATCH($B31,AE!$A:$A,0),3)</f>
        <v>0</v>
      </c>
      <c r="AG31" s="24">
        <f>INDEX(AE!$A$1:$K$502,MATCH($B31,AE!$A:$A,0),4)</f>
        <v>0</v>
      </c>
      <c r="AH31" s="24">
        <f>INDEX(AE!$A$1:$K$502,MATCH($B31,AE!$A:$A,0),5)</f>
        <v>0</v>
      </c>
      <c r="AI31" s="25">
        <f>INDEX(AE!$A$1:$K$502,MATCH($B31,AE!$A:$A,0),6)</f>
        <v>0</v>
      </c>
      <c r="AJ31" s="27">
        <f t="shared" si="39"/>
        <v>1.8</v>
      </c>
      <c r="AK31" s="22">
        <f t="shared" si="40"/>
        <v>-2.25</v>
      </c>
      <c r="AL31" s="31">
        <f t="shared" si="29"/>
        <v>-1</v>
      </c>
      <c r="AM31" s="28">
        <f t="shared" si="41"/>
        <v>0.22222222222222224</v>
      </c>
      <c r="AN31" s="32" t="str">
        <f t="shared" si="42"/>
        <v/>
      </c>
    </row>
    <row r="32" spans="1:42" hidden="1">
      <c r="A32" s="108" t="s">
        <v>582</v>
      </c>
      <c r="B32" s="108" t="s">
        <v>212</v>
      </c>
      <c r="D32" s="131">
        <f>INDEX(PR!$A$1:$F$508,MATCH($B32,PR!$A:$A,0),2)</f>
        <v>0</v>
      </c>
      <c r="E32" s="132">
        <f>INDEX(PR!$A$1:$F$508,MATCH($B32,PR!$A:$A,0),3)</f>
        <v>0</v>
      </c>
      <c r="F32" s="132">
        <f>INDEX(PR!$A$1:$F$508,MATCH($B32,PR!$A:$A,0),4)</f>
        <v>0</v>
      </c>
      <c r="G32" s="132">
        <f>INDEX(PR!$A$1:$F$508,MATCH($B32,PR!$A:$A,0),5)</f>
        <v>0</v>
      </c>
      <c r="H32" s="132">
        <f>INDEX(PR!$A$1:$F$508,MATCH($B32,PR!$A:$A,0),6)</f>
        <v>0</v>
      </c>
      <c r="I32" s="19">
        <f t="shared" ref="I32:I33" si="44">COUNTIF(D32:H32,"&lt;40")</f>
        <v>5</v>
      </c>
      <c r="J32" s="133">
        <f t="shared" ref="J32:J33" si="45">IF(AND(D32=0,E32=0,F32=0,G32=0),H32,IF(AND(D32=0,E32=0,F32=0),AVERAGE(G32:H32),IF(AND(E32=0,D32=0),AVERAGE(F32:H32),IF(D32=0,AVERAGE(E32:H32),AVERAGE(D32:H32)))))</f>
        <v>0</v>
      </c>
      <c r="K32" s="133" t="str">
        <f t="shared" ref="K32:K33" si="46">IF(AND(D32=0,E32=0,F32=0,G32=0),"",IF(AND(D32=0,E32=0,F32=0),H32-G32,IF(AND(D32=0,E32=0),(H32-AVERAGE(F32:G32)),IF(D32=0,(H32-AVERAGE(E32:G32)),(H32-AVERAGE(D32:G32))))))</f>
        <v/>
      </c>
      <c r="L32" s="31" t="str">
        <f t="shared" ref="L32:L33" si="47">IF(AND(D32=0,E32=0,F32=0,G32=0),"",IF(AND(D32=0,E32=0,F32=0),K32/G32,IF(AND(D32=0,E32=0),(K32/AVERAGE(F32:G32)),IF(D32=0,(K32/AVERAGE(E32:G32)),(K32/AVERAGE(D32:G32))))))</f>
        <v/>
      </c>
      <c r="M32" s="132">
        <f>INDEX(GR!$A$1:$F$541,MATCH($B32,GR!$A:$A,0),2)</f>
        <v>0</v>
      </c>
      <c r="N32" s="132">
        <f>INDEX(GR!$A$1:$F$541,MATCH($B32,GR!$A:$A,0),3)</f>
        <v>0</v>
      </c>
      <c r="O32" s="132">
        <f>INDEX(GR!$A$1:$F$541,MATCH($B32,GR!$A:$A,0),4)</f>
        <v>0</v>
      </c>
      <c r="P32" s="132">
        <f>INDEX(GR!$A$1:$F$541,MATCH($B32,GR!$A:$A,0),5)</f>
        <v>0</v>
      </c>
      <c r="Q32" s="132">
        <f>INDEX(GR!$A$1:$F$541,MATCH($B32,GR!$A:$A,0),6)</f>
        <v>0</v>
      </c>
      <c r="R32" s="21">
        <f t="shared" ref="R32:R33" si="48">COUNTIF(M32:Q32,"&lt;10")</f>
        <v>5</v>
      </c>
      <c r="S32" s="22">
        <f t="shared" ref="S32:S33" si="49">IF(AND(M32=0,N32=0,O32=0,P32=0),Q32,IF(AND(M32=0,N32=0,O32=0),AVERAGE(P32:Q32),IF(AND(N32=0,M32=0),AVERAGE(O32:Q32),IF(M32=0,AVERAGE(N32:Q32),AVERAGE(M32:Q32)))))</f>
        <v>0</v>
      </c>
      <c r="T32" s="22" t="str">
        <f t="shared" ref="T32:T33" si="50">IF(AND(M32=0,N32=0,O32=0,P32=0),"",IF(AND(M32=0,N32=0,O32=0),Q32-P32,IF(AND(M32=0,N32=0),(Q32-AVERAGE(O32:P32)),IF(M32=0,(Q32-AVERAGE(N32:P32)),(Q32-AVERAGE(M32:P32))))))</f>
        <v/>
      </c>
      <c r="U32" s="31" t="str">
        <f t="shared" ref="U32:U33" si="51">IF(AND(M32=0,N32=0,O32=0,P32=0),"",IF(AND(M32=0,N32=0,O32=0),T32/P32,IF(AND(M32=0,N32=0),(T32/AVERAGE(O32:P32)),IF(M32=0,(T32/AVERAGE(N32:P32)),(T32/AVERAGE(M32:P32))))))</f>
        <v/>
      </c>
      <c r="V32" s="23">
        <f>INDEX(AE!$A$1:$K$502,MATCH($B32,AE!$A:$A,0),7)</f>
        <v>0</v>
      </c>
      <c r="W32" s="24">
        <f>INDEX(AE!$A$1:$K$502,MATCH($B32,AE!$A:$A,0),8)</f>
        <v>0</v>
      </c>
      <c r="X32" s="24">
        <f>INDEX(AE!$A$1:$K$502,MATCH($B32,AE!$A:$A,0),9)</f>
        <v>0</v>
      </c>
      <c r="Y32" s="24">
        <f>INDEX(AE!$A$1:$K$502,MATCH($B32,AE!$A:$A,0),10)</f>
        <v>0</v>
      </c>
      <c r="Z32" s="25">
        <f>INDEX(AE!$A$1:$K$502,MATCH($B32,AE!$A:$A,0),11)</f>
        <v>0</v>
      </c>
      <c r="AA32" s="24">
        <f t="shared" ref="AA32:AA33" si="52">COUNTIF(V32:Z32,"&lt;10")</f>
        <v>5</v>
      </c>
      <c r="AB32" s="22">
        <f t="shared" ref="AB32:AB33" si="53">IF(AND(V32=0,W32=0,X32=0,Y32=0),Z32,IF(AND(V32=0,W32=0,X32=0),AVERAGE(Y32:Z32),IF(AND(W32=0,V32=0),AVERAGE(X32:Z32),IF(V32=0,AVERAGE(W32:Z32),AVERAGE(V32:Z32)))))</f>
        <v>0</v>
      </c>
      <c r="AC32" s="22" t="str">
        <f t="shared" ref="AC32:AC33" si="54">IF(AND(V32=0,W32=0,X32=0,Y32=0),"",IF(AND(V32=0,W32=0,X32=0),Z32-Y32,IF(AND(V32=0,W32=0),(Z32-AVERAGE(X32:Y32)),IF(V32=0,(Z32-AVERAGE(W32:Y32)),(Z32-AVERAGE(V32:Y32))))))</f>
        <v/>
      </c>
      <c r="AD32" s="31" t="str">
        <f t="shared" ref="AD32:AD33" si="55">IF(AND(V32=0,W32=0,X32=0,Y32=0),"",IF(AND(V32=0,W32=0,X32=0),AC32/Y32,IF(AND(V32=0,W32=0),(AC32/AVERAGE(X32:Y32)),IF(V32=0,(AC32/AVERAGE(W32:Y32)),(AC32/AVERAGE(V32:Y32))))))</f>
        <v/>
      </c>
      <c r="AE32" s="23">
        <f>INDEX(AE!$A$1:$K$502,MATCH($B32,AE!$A:$A,0),2)</f>
        <v>1</v>
      </c>
      <c r="AF32" s="24">
        <f>INDEX(AE!$A$1:$K$502,MATCH($B32,AE!$A:$A,0),3)</f>
        <v>0</v>
      </c>
      <c r="AG32" s="24">
        <f>INDEX(AE!$A$1:$K$502,MATCH($B32,AE!$A:$A,0),4)</f>
        <v>0</v>
      </c>
      <c r="AH32" s="24">
        <f>INDEX(AE!$A$1:$K$502,MATCH($B32,AE!$A:$A,0),5)</f>
        <v>0</v>
      </c>
      <c r="AI32" s="25">
        <f>INDEX(AE!$A$1:$K$502,MATCH($B32,AE!$A:$A,0),6)</f>
        <v>0</v>
      </c>
      <c r="AJ32" s="27">
        <f t="shared" ref="AJ32:AJ33" si="56">IF(AND(AE32=0,AF32=0,AG32=0,AH32=0),AI32,IF(AND(AE32=0,AF32=0,AG32=0),AVERAGE(AH32:AI32),IF(AND(AF32=0,AE32=0),AVERAGE(AG32:AI32),IF(AE32=0,AVERAGE(AF32:AI32),AVERAGE(AE32:AI32)))))</f>
        <v>0.2</v>
      </c>
      <c r="AK32" s="22">
        <f t="shared" ref="AK32:AK33" si="57">IF(AND(AE32=0,AF32=0,AG32=0,AH32=0),"",IF(AND(AE32=0,AF32=0,AG32=0),AI32-AH32,IF(AND(AE32=0,AF32=0),(AI32-AVERAGE(AG32:AH32)),IF(AE32=0,(AI32-AVERAGE(AF32:AH32)),(AI32-AVERAGE(AE32:AH32))))))</f>
        <v>-0.25</v>
      </c>
      <c r="AL32" s="31">
        <f t="shared" ref="AL32:AL33" si="58">IF(AND(AE32=0,AF32=0,AG32=0,AH32=0),"",IF(AND(AE32=0,AF32=0,AG32=0),AK32/AH32,IF(AND(AE32=0,AF32=0),(AK32/AVERAGE(AG32:AH32)),IF(AE32=0,(AK32/AVERAGE(AF32:AH32)),(AK32/AVERAGE(AE32:AH32))))))</f>
        <v>-1</v>
      </c>
      <c r="AM32" s="28">
        <f t="shared" si="41"/>
        <v>0</v>
      </c>
      <c r="AN32" s="32" t="str">
        <f t="shared" si="42"/>
        <v/>
      </c>
    </row>
    <row r="33" spans="1:42" hidden="1">
      <c r="A33" s="108" t="s">
        <v>719</v>
      </c>
      <c r="B33" s="218" t="s">
        <v>223</v>
      </c>
      <c r="D33" s="131">
        <f>INDEX(PR!$A$1:$F$508,MATCH($B33,PR!$A:$A,0),2)</f>
        <v>0</v>
      </c>
      <c r="E33" s="132">
        <f>INDEX(PR!$A$1:$F$508,MATCH($B33,PR!$A:$A,0),3)</f>
        <v>0</v>
      </c>
      <c r="F33" s="132">
        <f>INDEX(PR!$A$1:$F$508,MATCH($B33,PR!$A:$A,0),4)</f>
        <v>0</v>
      </c>
      <c r="G33" s="132">
        <f>INDEX(PR!$A$1:$F$508,MATCH($B33,PR!$A:$A,0),5)</f>
        <v>0</v>
      </c>
      <c r="H33" s="132">
        <f>INDEX(PR!$A$1:$F$508,MATCH($B33,PR!$A:$A,0),6)</f>
        <v>0</v>
      </c>
      <c r="I33" s="19">
        <f t="shared" si="44"/>
        <v>5</v>
      </c>
      <c r="J33" s="133">
        <f t="shared" si="45"/>
        <v>0</v>
      </c>
      <c r="K33" s="133" t="str">
        <f t="shared" si="46"/>
        <v/>
      </c>
      <c r="L33" s="31" t="str">
        <f t="shared" si="47"/>
        <v/>
      </c>
      <c r="M33" s="132">
        <f>INDEX(GR!$A$1:$F$541,MATCH($B33,GR!$A:$A,0),2)</f>
        <v>0</v>
      </c>
      <c r="N33" s="132">
        <f>INDEX(GR!$A$1:$F$541,MATCH($B33,GR!$A:$A,0),3)</f>
        <v>0</v>
      </c>
      <c r="O33" s="132">
        <f>INDEX(GR!$A$1:$F$541,MATCH($B33,GR!$A:$A,0),4)</f>
        <v>0</v>
      </c>
      <c r="P33" s="132">
        <f>INDEX(GR!$A$1:$F$541,MATCH($B33,GR!$A:$A,0),5)</f>
        <v>0</v>
      </c>
      <c r="Q33" s="132">
        <f>INDEX(GR!$A$1:$F$541,MATCH($B33,GR!$A:$A,0),6)</f>
        <v>0</v>
      </c>
      <c r="R33" s="21">
        <f t="shared" si="48"/>
        <v>5</v>
      </c>
      <c r="S33" s="22">
        <f t="shared" si="49"/>
        <v>0</v>
      </c>
      <c r="T33" s="22" t="str">
        <f t="shared" si="50"/>
        <v/>
      </c>
      <c r="U33" s="31" t="str">
        <f t="shared" si="51"/>
        <v/>
      </c>
      <c r="V33" s="23">
        <f>INDEX(AE!$A$1:$K$502,MATCH($B33,AE!$A:$A,0),7)</f>
        <v>0</v>
      </c>
      <c r="W33" s="24">
        <f>INDEX(AE!$A$1:$K$502,MATCH($B33,AE!$A:$A,0),8)</f>
        <v>0</v>
      </c>
      <c r="X33" s="24">
        <f>INDEX(AE!$A$1:$K$502,MATCH($B33,AE!$A:$A,0),9)</f>
        <v>0</v>
      </c>
      <c r="Y33" s="24">
        <f>INDEX(AE!$A$1:$K$502,MATCH($B33,AE!$A:$A,0),10)</f>
        <v>0</v>
      </c>
      <c r="Z33" s="25">
        <f>INDEX(AE!$A$1:$K$502,MATCH($B33,AE!$A:$A,0),11)</f>
        <v>0</v>
      </c>
      <c r="AA33" s="24">
        <f t="shared" si="52"/>
        <v>5</v>
      </c>
      <c r="AB33" s="22">
        <f t="shared" si="53"/>
        <v>0</v>
      </c>
      <c r="AC33" s="22" t="str">
        <f t="shared" si="54"/>
        <v/>
      </c>
      <c r="AD33" s="31" t="str">
        <f t="shared" si="55"/>
        <v/>
      </c>
      <c r="AE33" s="23">
        <f>INDEX(AE!$A$1:$K$502,MATCH($B33,AE!$A:$A,0),2)</f>
        <v>1</v>
      </c>
      <c r="AF33" s="24">
        <f>INDEX(AE!$A$1:$K$502,MATCH($B33,AE!$A:$A,0),3)</f>
        <v>0</v>
      </c>
      <c r="AG33" s="24">
        <f>INDEX(AE!$A$1:$K$502,MATCH($B33,AE!$A:$A,0),4)</f>
        <v>0</v>
      </c>
      <c r="AH33" s="24">
        <f>INDEX(AE!$A$1:$K$502,MATCH($B33,AE!$A:$A,0),5)</f>
        <v>0</v>
      </c>
      <c r="AI33" s="25">
        <f>INDEX(AE!$A$1:$K$502,MATCH($B33,AE!$A:$A,0),6)</f>
        <v>0</v>
      </c>
      <c r="AJ33" s="27">
        <f t="shared" si="56"/>
        <v>0.2</v>
      </c>
      <c r="AK33" s="22">
        <f t="shared" si="57"/>
        <v>-0.25</v>
      </c>
      <c r="AL33" s="31">
        <f t="shared" si="58"/>
        <v>-1</v>
      </c>
      <c r="AM33" s="28">
        <f t="shared" ref="AM33" si="59">IF(AJ33=0,"",AB33/AJ33)</f>
        <v>0</v>
      </c>
      <c r="AN33" s="32" t="str">
        <f t="shared" ref="AN33" si="60">IF(AI33=0,"",Z33/AI33)</f>
        <v/>
      </c>
    </row>
    <row r="34" spans="1:42" hidden="1">
      <c r="A34" s="108" t="s">
        <v>583</v>
      </c>
      <c r="B34" s="108" t="s">
        <v>213</v>
      </c>
      <c r="C34" s="162"/>
      <c r="D34" s="131">
        <f>INDEX(PR!$A$1:$F$508,MATCH($B34,PR!$A:$A,0),2)</f>
        <v>1</v>
      </c>
      <c r="E34" s="132">
        <f>INDEX(PR!$A$1:$F$508,MATCH($B34,PR!$A:$A,0),3)</f>
        <v>0</v>
      </c>
      <c r="F34" s="132">
        <f>INDEX(PR!$A$1:$F$508,MATCH($B34,PR!$A:$A,0),4)</f>
        <v>0</v>
      </c>
      <c r="G34" s="132">
        <f>INDEX(PR!$A$1:$F$508,MATCH($B34,PR!$A:$A,0),5)</f>
        <v>0</v>
      </c>
      <c r="H34" s="132">
        <f>INDEX(PR!$A$1:$F$508,MATCH($B34,PR!$A:$A,0),6)</f>
        <v>0</v>
      </c>
      <c r="I34" s="19">
        <f t="shared" si="30"/>
        <v>5</v>
      </c>
      <c r="J34" s="133">
        <f t="shared" si="31"/>
        <v>0.2</v>
      </c>
      <c r="K34" s="133">
        <f t="shared" si="32"/>
        <v>-0.25</v>
      </c>
      <c r="L34" s="31">
        <f t="shared" si="43"/>
        <v>-1</v>
      </c>
      <c r="M34" s="132">
        <f>INDEX(GR!$A$1:$F$541,MATCH($B34,GR!$A:$A,0),2)</f>
        <v>0</v>
      </c>
      <c r="N34" s="132">
        <f>INDEX(GR!$A$1:$F$541,MATCH($B34,GR!$A:$A,0),3)</f>
        <v>0</v>
      </c>
      <c r="O34" s="132">
        <f>INDEX(GR!$A$1:$F$541,MATCH($B34,GR!$A:$A,0),4)</f>
        <v>0</v>
      </c>
      <c r="P34" s="132">
        <f>INDEX(GR!$A$1:$F$541,MATCH($B34,GR!$A:$A,0),5)</f>
        <v>0</v>
      </c>
      <c r="Q34" s="132">
        <f>INDEX(GR!$A$1:$F$541,MATCH($B34,GR!$A:$A,0),6)</f>
        <v>0</v>
      </c>
      <c r="R34" s="21">
        <f t="shared" si="33"/>
        <v>5</v>
      </c>
      <c r="S34" s="22">
        <f t="shared" si="34"/>
        <v>0</v>
      </c>
      <c r="T34" s="22" t="str">
        <f t="shared" si="35"/>
        <v/>
      </c>
      <c r="U34" s="31" t="str">
        <f t="shared" si="27"/>
        <v/>
      </c>
      <c r="V34" s="23">
        <f>INDEX(AE!$A$1:$K$502,MATCH($B34,AE!$A:$A,0),7)</f>
        <v>0</v>
      </c>
      <c r="W34" s="24">
        <f>INDEX(AE!$A$1:$K$502,MATCH($B34,AE!$A:$A,0),8)</f>
        <v>0</v>
      </c>
      <c r="X34" s="24">
        <f>INDEX(AE!$A$1:$K$502,MATCH($B34,AE!$A:$A,0),9)</f>
        <v>0</v>
      </c>
      <c r="Y34" s="24">
        <f>INDEX(AE!$A$1:$K$502,MATCH($B34,AE!$A:$A,0),10)</f>
        <v>0</v>
      </c>
      <c r="Z34" s="25">
        <f>INDEX(AE!$A$1:$K$502,MATCH($B34,AE!$A:$A,0),11)</f>
        <v>0</v>
      </c>
      <c r="AA34" s="24">
        <f t="shared" si="36"/>
        <v>5</v>
      </c>
      <c r="AB34" s="22">
        <f t="shared" si="37"/>
        <v>0</v>
      </c>
      <c r="AC34" s="22" t="str">
        <f t="shared" si="38"/>
        <v/>
      </c>
      <c r="AD34" s="31" t="str">
        <f t="shared" si="28"/>
        <v/>
      </c>
      <c r="AE34" s="23">
        <f>INDEX(AE!$A$1:$K$502,MATCH($B34,AE!$A:$A,0),2)</f>
        <v>1</v>
      </c>
      <c r="AF34" s="24">
        <f>INDEX(AE!$A$1:$K$502,MATCH($B34,AE!$A:$A,0),3)</f>
        <v>0</v>
      </c>
      <c r="AG34" s="24">
        <f>INDEX(AE!$A$1:$K$502,MATCH($B34,AE!$A:$A,0),4)</f>
        <v>0</v>
      </c>
      <c r="AH34" s="24">
        <f>INDEX(AE!$A$1:$K$502,MATCH($B34,AE!$A:$A,0),5)</f>
        <v>0</v>
      </c>
      <c r="AI34" s="25">
        <f>INDEX(AE!$A$1:$K$502,MATCH($B34,AE!$A:$A,0),6)</f>
        <v>0</v>
      </c>
      <c r="AJ34" s="27">
        <f t="shared" si="39"/>
        <v>0.2</v>
      </c>
      <c r="AK34" s="22">
        <f t="shared" si="40"/>
        <v>-0.25</v>
      </c>
      <c r="AL34" s="31">
        <f t="shared" si="29"/>
        <v>-1</v>
      </c>
      <c r="AM34" s="28">
        <f t="shared" si="41"/>
        <v>0</v>
      </c>
      <c r="AN34" s="32" t="str">
        <f t="shared" si="42"/>
        <v/>
      </c>
    </row>
    <row r="35" spans="1:42" hidden="1">
      <c r="A35" s="108" t="s">
        <v>584</v>
      </c>
      <c r="B35" s="108" t="s">
        <v>240</v>
      </c>
      <c r="D35" s="131">
        <f>INDEX(PR!$A$1:$F$508,MATCH($B35,PR!$A:$A,0),2)</f>
        <v>54</v>
      </c>
      <c r="E35" s="132">
        <f>INDEX(PR!$A$1:$F$508,MATCH($B35,PR!$A:$A,0),3)</f>
        <v>20</v>
      </c>
      <c r="F35" s="132">
        <f>INDEX(PR!$A$1:$F$508,MATCH($B35,PR!$A:$A,0),4)</f>
        <v>9</v>
      </c>
      <c r="G35" s="132">
        <f>INDEX(PR!$A$1:$F$508,MATCH($B35,PR!$A:$A,0),5)</f>
        <v>1</v>
      </c>
      <c r="H35" s="132">
        <f>INDEX(PR!$A$1:$F$508,MATCH($B35,PR!$A:$A,0),6)</f>
        <v>0</v>
      </c>
      <c r="I35" s="19">
        <f t="shared" si="30"/>
        <v>4</v>
      </c>
      <c r="J35" s="133">
        <f t="shared" si="31"/>
        <v>16.8</v>
      </c>
      <c r="K35" s="133">
        <f t="shared" si="32"/>
        <v>-21</v>
      </c>
      <c r="L35" s="31">
        <f t="shared" si="43"/>
        <v>-1</v>
      </c>
      <c r="M35" s="132">
        <f>INDEX(GR!$A$1:$F$541,MATCH($B35,GR!$A:$A,0),2)</f>
        <v>10</v>
      </c>
      <c r="N35" s="132">
        <f>INDEX(GR!$A$1:$F$541,MATCH($B35,GR!$A:$A,0),3)</f>
        <v>2</v>
      </c>
      <c r="O35" s="132">
        <f>INDEX(GR!$A$1:$F$541,MATCH($B35,GR!$A:$A,0),4)</f>
        <v>2</v>
      </c>
      <c r="P35" s="132">
        <f>INDEX(GR!$A$1:$F$541,MATCH($B35,GR!$A:$A,0),5)</f>
        <v>2</v>
      </c>
      <c r="Q35" s="132">
        <f>INDEX(GR!$A$1:$F$541,MATCH($B35,GR!$A:$A,0),6)</f>
        <v>0</v>
      </c>
      <c r="R35" s="21">
        <f t="shared" si="33"/>
        <v>4</v>
      </c>
      <c r="S35" s="22">
        <f t="shared" si="34"/>
        <v>3.2</v>
      </c>
      <c r="T35" s="22">
        <f t="shared" si="35"/>
        <v>-4</v>
      </c>
      <c r="U35" s="31">
        <f t="shared" si="27"/>
        <v>-1</v>
      </c>
      <c r="V35" s="23">
        <f>INDEX(AE!$A$1:$K$502,MATCH($B35,AE!$A:$A,0),7)</f>
        <v>12</v>
      </c>
      <c r="W35" s="24">
        <f>INDEX(AE!$A$1:$K$502,MATCH($B35,AE!$A:$A,0),8)</f>
        <v>0</v>
      </c>
      <c r="X35" s="24">
        <f>INDEX(AE!$A$1:$K$502,MATCH($B35,AE!$A:$A,0),9)</f>
        <v>0</v>
      </c>
      <c r="Y35" s="24">
        <f>INDEX(AE!$A$1:$K$502,MATCH($B35,AE!$A:$A,0),10)</f>
        <v>0</v>
      </c>
      <c r="Z35" s="25">
        <f>INDEX(AE!$A$1:$K$502,MATCH($B35,AE!$A:$A,0),11)</f>
        <v>0</v>
      </c>
      <c r="AA35" s="24">
        <f t="shared" si="36"/>
        <v>4</v>
      </c>
      <c r="AB35" s="22">
        <f t="shared" si="37"/>
        <v>2.4</v>
      </c>
      <c r="AC35" s="22">
        <f t="shared" si="38"/>
        <v>-3</v>
      </c>
      <c r="AD35" s="31">
        <f t="shared" si="28"/>
        <v>-1</v>
      </c>
      <c r="AE35" s="23">
        <f>INDEX(AE!$A$1:$K$502,MATCH($B35,AE!$A:$A,0),2)</f>
        <v>56</v>
      </c>
      <c r="AF35" s="24">
        <f>INDEX(AE!$A$1:$K$502,MATCH($B35,AE!$A:$A,0),3)</f>
        <v>0</v>
      </c>
      <c r="AG35" s="24">
        <f>INDEX(AE!$A$1:$K$502,MATCH($B35,AE!$A:$A,0),4)</f>
        <v>0</v>
      </c>
      <c r="AH35" s="24">
        <f>INDEX(AE!$A$1:$K$502,MATCH($B35,AE!$A:$A,0),5)</f>
        <v>0</v>
      </c>
      <c r="AI35" s="25">
        <f>INDEX(AE!$A$1:$K$502,MATCH($B35,AE!$A:$A,0),6)</f>
        <v>0</v>
      </c>
      <c r="AJ35" s="27">
        <f t="shared" si="39"/>
        <v>11.2</v>
      </c>
      <c r="AK35" s="22">
        <f t="shared" si="40"/>
        <v>-14</v>
      </c>
      <c r="AL35" s="31">
        <f t="shared" si="29"/>
        <v>-1</v>
      </c>
      <c r="AM35" s="28">
        <f t="shared" si="41"/>
        <v>0.2142857142857143</v>
      </c>
      <c r="AN35" s="32" t="str">
        <f t="shared" si="42"/>
        <v/>
      </c>
    </row>
    <row r="36" spans="1:42" s="81" customFormat="1">
      <c r="A36" s="81" t="s">
        <v>585</v>
      </c>
      <c r="B36" s="81" t="s">
        <v>586</v>
      </c>
      <c r="C36" s="140"/>
      <c r="D36" s="141">
        <f>SUM(D20:D35)</f>
        <v>202</v>
      </c>
      <c r="E36" s="142">
        <f>SUM(E20:E35)</f>
        <v>151</v>
      </c>
      <c r="F36" s="142">
        <f>SUM(F20:F35)</f>
        <v>129</v>
      </c>
      <c r="G36" s="142">
        <f>SUM(G20:G35)</f>
        <v>99</v>
      </c>
      <c r="H36" s="143">
        <f>SUM(H20:H35)</f>
        <v>116</v>
      </c>
      <c r="I36" s="50">
        <f t="shared" si="30"/>
        <v>0</v>
      </c>
      <c r="J36" s="144">
        <f t="shared" si="31"/>
        <v>139.4</v>
      </c>
      <c r="K36" s="144">
        <f t="shared" si="32"/>
        <v>-29.25</v>
      </c>
      <c r="L36" s="20">
        <f t="shared" si="43"/>
        <v>-0.20137693631669534</v>
      </c>
      <c r="M36" s="141">
        <f>SUM(M20:M35)</f>
        <v>32</v>
      </c>
      <c r="N36" s="142">
        <f>SUM(N20:N35)</f>
        <v>26</v>
      </c>
      <c r="O36" s="142">
        <f>SUM(O20:O35)</f>
        <v>25</v>
      </c>
      <c r="P36" s="142">
        <f>SUM(P20:P35)</f>
        <v>28</v>
      </c>
      <c r="Q36" s="143">
        <f>SUM(Q20:Q35)</f>
        <v>18</v>
      </c>
      <c r="R36" s="51">
        <f t="shared" si="33"/>
        <v>0</v>
      </c>
      <c r="S36" s="52">
        <f t="shared" si="34"/>
        <v>25.8</v>
      </c>
      <c r="T36" s="52">
        <f t="shared" si="35"/>
        <v>-9.75</v>
      </c>
      <c r="U36" s="316">
        <f t="shared" si="27"/>
        <v>-0.35135135135135137</v>
      </c>
      <c r="V36" s="141">
        <f>SUM(V20:V35)</f>
        <v>51</v>
      </c>
      <c r="W36" s="142">
        <f>SUM(W20:W35)</f>
        <v>40</v>
      </c>
      <c r="X36" s="142">
        <f>SUM(X20:X35)</f>
        <v>37</v>
      </c>
      <c r="Y36" s="142">
        <f>SUM(Y20:Y35)</f>
        <v>18</v>
      </c>
      <c r="Z36" s="143">
        <f>SUM(Z20:Z35)</f>
        <v>40</v>
      </c>
      <c r="AA36" s="53">
        <f t="shared" si="36"/>
        <v>0</v>
      </c>
      <c r="AB36" s="52">
        <f t="shared" si="37"/>
        <v>37.200000000000003</v>
      </c>
      <c r="AC36" s="52">
        <f t="shared" si="38"/>
        <v>3.5</v>
      </c>
      <c r="AD36" s="31">
        <f t="shared" si="28"/>
        <v>9.5890410958904104E-2</v>
      </c>
      <c r="AE36" s="141">
        <f>SUM(AE20:AE35)</f>
        <v>270</v>
      </c>
      <c r="AF36" s="142">
        <f>SUM(AF20:AF35)</f>
        <v>219</v>
      </c>
      <c r="AG36" s="142">
        <f>SUM(AG20:AG35)</f>
        <v>170</v>
      </c>
      <c r="AH36" s="142">
        <f>SUM(AH20:AH35)</f>
        <v>125</v>
      </c>
      <c r="AI36" s="143">
        <f>SUM(AI20:AI35)</f>
        <v>154</v>
      </c>
      <c r="AJ36" s="54">
        <f t="shared" si="39"/>
        <v>187.6</v>
      </c>
      <c r="AK36" s="52">
        <f t="shared" si="40"/>
        <v>-42</v>
      </c>
      <c r="AL36" s="20">
        <f t="shared" si="29"/>
        <v>-0.21428571428571427</v>
      </c>
      <c r="AM36" s="331">
        <f t="shared" si="41"/>
        <v>0.1982942430703625</v>
      </c>
      <c r="AN36" s="56">
        <f t="shared" si="42"/>
        <v>0.25974025974025972</v>
      </c>
      <c r="AO36" s="90">
        <v>2.66</v>
      </c>
      <c r="AP36" s="90">
        <v>2.44</v>
      </c>
    </row>
    <row r="37" spans="1:42" s="81" customFormat="1">
      <c r="C37" s="140"/>
      <c r="D37" s="141"/>
      <c r="E37" s="142"/>
      <c r="F37" s="142"/>
      <c r="G37" s="142"/>
      <c r="H37" s="142"/>
      <c r="I37" s="50"/>
      <c r="J37" s="144"/>
      <c r="K37" s="144"/>
      <c r="L37" s="83"/>
      <c r="M37" s="142"/>
      <c r="N37" s="142"/>
      <c r="O37" s="142"/>
      <c r="P37" s="142"/>
      <c r="Q37" s="142"/>
      <c r="R37" s="51"/>
      <c r="S37" s="52"/>
      <c r="T37" s="52"/>
      <c r="U37" s="83"/>
      <c r="V37" s="73"/>
      <c r="W37" s="53"/>
      <c r="X37" s="53"/>
      <c r="Y37" s="53"/>
      <c r="Z37" s="74"/>
      <c r="AA37" s="53"/>
      <c r="AB37" s="52"/>
      <c r="AC37" s="52"/>
      <c r="AD37" s="83"/>
      <c r="AE37" s="73"/>
      <c r="AF37" s="53"/>
      <c r="AG37" s="53"/>
      <c r="AH37" s="53"/>
      <c r="AI37" s="74"/>
      <c r="AJ37" s="54"/>
      <c r="AK37" s="52"/>
      <c r="AL37" s="83"/>
      <c r="AM37" s="55"/>
      <c r="AN37" s="56"/>
      <c r="AO37" s="87"/>
      <c r="AP37" s="87"/>
    </row>
    <row r="38" spans="1:42" hidden="1">
      <c r="A38" s="108" t="s">
        <v>587</v>
      </c>
      <c r="B38" s="108" t="s">
        <v>247</v>
      </c>
      <c r="D38" s="131">
        <f>INDEX(PR!$A$1:$F$508,MATCH($B38,PR!$A:$A,0),2)</f>
        <v>102</v>
      </c>
      <c r="E38" s="132">
        <f>INDEX(PR!$A$1:$F$508,MATCH($B38,PR!$A:$A,0),3)</f>
        <v>112</v>
      </c>
      <c r="F38" s="132">
        <f>INDEX(PR!$A$1:$F$508,MATCH($B38,PR!$A:$A,0),4)</f>
        <v>97</v>
      </c>
      <c r="G38" s="132">
        <f>INDEX(PR!$A$1:$F$508,MATCH($B38,PR!$A:$A,0),5)</f>
        <v>81</v>
      </c>
      <c r="H38" s="132">
        <f>INDEX(PR!$A$1:$F$508,MATCH($B38,PR!$A:$A,0),6)</f>
        <v>71</v>
      </c>
      <c r="I38" s="19">
        <f t="shared" ref="I38:I46" si="61">COUNTIF(D38:H38,"&lt;40")</f>
        <v>0</v>
      </c>
      <c r="J38" s="133">
        <f t="shared" ref="J38:J46" si="62">IF(AND(D38=0,E38=0,F38=0,G38=0),H38,IF(AND(D38=0,E38=0,F38=0),AVERAGE(G38:H38),IF(AND(E38=0,D38=0),AVERAGE(F38:H38),IF(D38=0,AVERAGE(E38:H38),AVERAGE(D38:H38)))))</f>
        <v>92.6</v>
      </c>
      <c r="K38" s="133">
        <f t="shared" ref="K38:K46" si="63">IF(AND(D38=0,E38=0,F38=0,G38=0),"",IF(AND(D38=0,E38=0,F38=0),H38-G38,IF(AND(D38=0,E38=0),(H38-AVERAGE(F38:G38)),IF(D38=0,(H38-AVERAGE(E38:G38)),(H38-AVERAGE(D38:G38))))))</f>
        <v>-27</v>
      </c>
      <c r="L38" s="20">
        <f t="shared" si="43"/>
        <v>-0.27551020408163263</v>
      </c>
      <c r="M38" s="132">
        <f>INDEX(GR!$A$1:$F$541,MATCH($B38,GR!$A:$A,0),2)</f>
        <v>12</v>
      </c>
      <c r="N38" s="132">
        <f>INDEX(GR!$A$1:$F$541,MATCH($B38,GR!$A:$A,0),3)</f>
        <v>19</v>
      </c>
      <c r="O38" s="132">
        <f>INDEX(GR!$A$1:$F$541,MATCH($B38,GR!$A:$A,0),4)</f>
        <v>21</v>
      </c>
      <c r="P38" s="132">
        <f>INDEX(GR!$A$1:$F$541,MATCH($B38,GR!$A:$A,0),5)</f>
        <v>11</v>
      </c>
      <c r="Q38" s="132">
        <f>INDEX(GR!$A$1:$F$541,MATCH($B38,GR!$A:$A,0),6)</f>
        <v>21</v>
      </c>
      <c r="R38" s="21">
        <f t="shared" ref="R38:R46" si="64">COUNTIF(M38:Q38,"&lt;10")</f>
        <v>0</v>
      </c>
      <c r="S38" s="22">
        <f t="shared" ref="S38:S46" si="65">IF(AND(M38=0,N38=0,O38=0,P38=0),Q38,IF(AND(M38=0,N38=0,O38=0),AVERAGE(P38:Q38),IF(AND(N38=0,M38=0),AVERAGE(O38:Q38),IF(M38=0,AVERAGE(N38:Q38),AVERAGE(M38:Q38)))))</f>
        <v>16.8</v>
      </c>
      <c r="T38" s="22">
        <f t="shared" ref="T38:T46" si="66">IF(AND(M38=0,N38=0,O38=0,P38=0),"",IF(AND(M38=0,N38=0,O38=0),Q38-P38,IF(AND(M38=0,N38=0),(Q38-AVERAGE(O38:P38)),IF(M38=0,(Q38-AVERAGE(N38:P38)),(Q38-AVERAGE(M38:P38))))))</f>
        <v>5.25</v>
      </c>
      <c r="U38" s="20">
        <f t="shared" si="27"/>
        <v>0.33333333333333331</v>
      </c>
      <c r="V38" s="23">
        <f>INDEX(AE!$A$1:$K$502,MATCH($B38,AE!$A:$A,0),7)</f>
        <v>0</v>
      </c>
      <c r="W38" s="24">
        <f>INDEX(AE!$A$1:$K$502,MATCH($B38,AE!$A:$A,0),8)</f>
        <v>22</v>
      </c>
      <c r="X38" s="24">
        <f>INDEX(AE!$A$1:$K$502,MATCH($B38,AE!$A:$A,0),9)</f>
        <v>24</v>
      </c>
      <c r="Y38" s="24">
        <f>INDEX(AE!$A$1:$K$502,MATCH($B38,AE!$A:$A,0),10)</f>
        <v>17</v>
      </c>
      <c r="Z38" s="25">
        <f>INDEX(AE!$A$1:$K$502,MATCH($B38,AE!$A:$A,0),11)</f>
        <v>21</v>
      </c>
      <c r="AA38" s="145">
        <f t="shared" si="36"/>
        <v>1</v>
      </c>
      <c r="AB38" s="22">
        <f t="shared" si="37"/>
        <v>21</v>
      </c>
      <c r="AC38" s="22">
        <f t="shared" si="38"/>
        <v>0</v>
      </c>
      <c r="AD38" s="31">
        <f t="shared" si="28"/>
        <v>0</v>
      </c>
      <c r="AE38" s="23">
        <f>INDEX(AE!$A$1:$K$502,MATCH($B38,AE!$A:$A,0),2)</f>
        <v>0</v>
      </c>
      <c r="AF38" s="24">
        <f>INDEX(AE!$A$1:$K$502,MATCH($B38,AE!$A:$A,0),3)</f>
        <v>74</v>
      </c>
      <c r="AG38" s="24">
        <f>INDEX(AE!$A$1:$K$502,MATCH($B38,AE!$A:$A,0),4)</f>
        <v>98</v>
      </c>
      <c r="AH38" s="24">
        <f>INDEX(AE!$A$1:$K$502,MATCH($B38,AE!$A:$A,0),5)</f>
        <v>83</v>
      </c>
      <c r="AI38" s="25">
        <f>INDEX(AE!$A$1:$K$502,MATCH($B38,AE!$A:$A,0),6)</f>
        <v>84</v>
      </c>
      <c r="AJ38" s="27">
        <f t="shared" si="39"/>
        <v>84.75</v>
      </c>
      <c r="AK38" s="22">
        <f t="shared" si="40"/>
        <v>-1</v>
      </c>
      <c r="AL38" s="31">
        <f t="shared" si="29"/>
        <v>-1.1764705882352941E-2</v>
      </c>
      <c r="AM38" s="28">
        <f t="shared" si="41"/>
        <v>0.24778761061946902</v>
      </c>
      <c r="AN38" s="32">
        <f t="shared" si="42"/>
        <v>0.25</v>
      </c>
    </row>
    <row r="39" spans="1:42" hidden="1">
      <c r="A39" s="108" t="s">
        <v>722</v>
      </c>
      <c r="B39" s="108" t="s">
        <v>214</v>
      </c>
      <c r="D39" s="131">
        <f>INDEX(PR!$A$1:$F$508,MATCH($B39,PR!$A:$A,0),2)</f>
        <v>1</v>
      </c>
      <c r="E39" s="132">
        <f>INDEX(PR!$A$1:$F$508,MATCH($B39,PR!$A:$A,0),3)</f>
        <v>0</v>
      </c>
      <c r="F39" s="132">
        <f>INDEX(PR!$A$1:$F$508,MATCH($B39,PR!$A:$A,0),4)</f>
        <v>0</v>
      </c>
      <c r="G39" s="132">
        <f>INDEX(PR!$A$1:$F$508,MATCH($B39,PR!$A:$A,0),5)</f>
        <v>0</v>
      </c>
      <c r="H39" s="132">
        <f>INDEX(PR!$A$1:$F$508,MATCH($B39,PR!$A:$A,0),6)</f>
        <v>1</v>
      </c>
      <c r="I39" s="19">
        <f t="shared" si="61"/>
        <v>5</v>
      </c>
      <c r="J39" s="133">
        <f t="shared" si="62"/>
        <v>0.4</v>
      </c>
      <c r="K39" s="133">
        <f t="shared" si="63"/>
        <v>0.75</v>
      </c>
      <c r="L39" s="31">
        <f t="shared" si="43"/>
        <v>3</v>
      </c>
      <c r="M39" s="132">
        <f>INDEX(GR!$A$1:$F$541,MATCH($B39,GR!$A:$A,0),2)</f>
        <v>0</v>
      </c>
      <c r="N39" s="132">
        <f>INDEX(GR!$A$1:$F$541,MATCH($B39,GR!$A:$A,0),3)</f>
        <v>0</v>
      </c>
      <c r="O39" s="132">
        <f>INDEX(GR!$A$1:$F$541,MATCH($B39,GR!$A:$A,0),4)</f>
        <v>0</v>
      </c>
      <c r="P39" s="132">
        <f>INDEX(GR!$A$1:$F$541,MATCH($B39,GR!$A:$A,0),5)</f>
        <v>0</v>
      </c>
      <c r="Q39" s="132">
        <f>INDEX(GR!$A$1:$F$541,MATCH($B39,GR!$A:$A,0),6)</f>
        <v>0</v>
      </c>
      <c r="R39" s="21">
        <f t="shared" si="64"/>
        <v>5</v>
      </c>
      <c r="S39" s="22">
        <f t="shared" si="65"/>
        <v>0</v>
      </c>
      <c r="T39" s="22" t="str">
        <f t="shared" si="66"/>
        <v/>
      </c>
      <c r="U39" s="31" t="str">
        <f t="shared" si="27"/>
        <v/>
      </c>
      <c r="V39" s="23">
        <f>INDEX(AE!$A$1:$K$502,MATCH($B39,AE!$A:$A,0),7)</f>
        <v>0</v>
      </c>
      <c r="W39" s="24">
        <f>INDEX(AE!$A$1:$K$502,MATCH($B39,AE!$A:$A,0),8)</f>
        <v>0</v>
      </c>
      <c r="X39" s="24">
        <f>INDEX(AE!$A$1:$K$502,MATCH($B39,AE!$A:$A,0),9)</f>
        <v>0</v>
      </c>
      <c r="Y39" s="24">
        <f>INDEX(AE!$A$1:$K$502,MATCH($B39,AE!$A:$A,0),10)</f>
        <v>0</v>
      </c>
      <c r="Z39" s="25">
        <f>INDEX(AE!$A$1:$K$502,MATCH($B39,AE!$A:$A,0),11)</f>
        <v>1</v>
      </c>
      <c r="AA39" s="24">
        <f t="shared" si="36"/>
        <v>5</v>
      </c>
      <c r="AB39" s="22">
        <f t="shared" si="37"/>
        <v>1</v>
      </c>
      <c r="AC39" s="22" t="str">
        <f t="shared" si="38"/>
        <v/>
      </c>
      <c r="AD39" s="31" t="str">
        <f t="shared" si="28"/>
        <v/>
      </c>
      <c r="AE39" s="23">
        <f>INDEX(AE!$A$1:$K$502,MATCH($B39,AE!$A:$A,0),2)</f>
        <v>0</v>
      </c>
      <c r="AF39" s="24">
        <f>INDEX(AE!$A$1:$K$502,MATCH($B39,AE!$A:$A,0),3)</f>
        <v>0</v>
      </c>
      <c r="AG39" s="24">
        <f>INDEX(AE!$A$1:$K$502,MATCH($B39,AE!$A:$A,0),4)</f>
        <v>2</v>
      </c>
      <c r="AH39" s="24">
        <f>INDEX(AE!$A$1:$K$502,MATCH($B39,AE!$A:$A,0),5)</f>
        <v>2</v>
      </c>
      <c r="AI39" s="25">
        <f>INDEX(AE!$A$1:$K$502,MATCH($B39,AE!$A:$A,0),6)</f>
        <v>5</v>
      </c>
      <c r="AJ39" s="27">
        <f t="shared" si="39"/>
        <v>3</v>
      </c>
      <c r="AK39" s="22">
        <f t="shared" si="40"/>
        <v>3</v>
      </c>
      <c r="AL39" s="31">
        <f t="shared" si="29"/>
        <v>1.5</v>
      </c>
      <c r="AM39" s="28">
        <f t="shared" si="41"/>
        <v>0.33333333333333331</v>
      </c>
      <c r="AN39" s="32">
        <f t="shared" si="42"/>
        <v>0.2</v>
      </c>
    </row>
    <row r="40" spans="1:42" hidden="1">
      <c r="A40" s="108" t="s">
        <v>721</v>
      </c>
      <c r="B40" s="218" t="s">
        <v>215</v>
      </c>
      <c r="D40" s="131">
        <f>INDEX(PR!$A$1:$F$508,MATCH($B40,PR!$A:$A,0),2)</f>
        <v>0</v>
      </c>
      <c r="E40" s="132">
        <f>INDEX(PR!$A$1:$F$508,MATCH($B40,PR!$A:$A,0),3)</f>
        <v>0</v>
      </c>
      <c r="F40" s="132">
        <f>INDEX(PR!$A$1:$F$508,MATCH($B40,PR!$A:$A,0),4)</f>
        <v>0</v>
      </c>
      <c r="G40" s="132">
        <f>INDEX(PR!$A$1:$F$508,MATCH($B40,PR!$A:$A,0),5)</f>
        <v>0</v>
      </c>
      <c r="H40" s="132">
        <f>INDEX(PR!$A$1:$F$508,MATCH($B40,PR!$A:$A,0),6)</f>
        <v>0</v>
      </c>
      <c r="I40" s="19">
        <f t="shared" ref="I40:I43" si="67">COUNTIF(D40:H40,"&lt;40")</f>
        <v>5</v>
      </c>
      <c r="J40" s="133">
        <f t="shared" ref="J40:J43" si="68">IF(AND(D40=0,E40=0,F40=0,G40=0),H40,IF(AND(D40=0,E40=0,F40=0),AVERAGE(G40:H40),IF(AND(E40=0,D40=0),AVERAGE(F40:H40),IF(D40=0,AVERAGE(E40:H40),AVERAGE(D40:H40)))))</f>
        <v>0</v>
      </c>
      <c r="K40" s="133" t="str">
        <f t="shared" ref="K40:K43" si="69">IF(AND(D40=0,E40=0,F40=0,G40=0),"",IF(AND(D40=0,E40=0,F40=0),H40-G40,IF(AND(D40=0,E40=0),(H40-AVERAGE(F40:G40)),IF(D40=0,(H40-AVERAGE(E40:G40)),(H40-AVERAGE(D40:G40))))))</f>
        <v/>
      </c>
      <c r="L40" s="31" t="str">
        <f t="shared" ref="L40:L43" si="70">IF(AND(D40=0,E40=0,F40=0,G40=0),"",IF(AND(D40=0,E40=0,F40=0),K40/G40,IF(AND(D40=0,E40=0),(K40/AVERAGE(F40:G40)),IF(D40=0,(K40/AVERAGE(E40:G40)),(K40/AVERAGE(D40:G40))))))</f>
        <v/>
      </c>
      <c r="M40" s="132">
        <f>INDEX(GR!$A$1:$F$541,MATCH($B40,GR!$A:$A,0),2)</f>
        <v>0</v>
      </c>
      <c r="N40" s="132">
        <f>INDEX(GR!$A$1:$F$541,MATCH($B40,GR!$A:$A,0),3)</f>
        <v>0</v>
      </c>
      <c r="O40" s="132">
        <f>INDEX(GR!$A$1:$F$541,MATCH($B40,GR!$A:$A,0),4)</f>
        <v>0</v>
      </c>
      <c r="P40" s="132">
        <f>INDEX(GR!$A$1:$F$541,MATCH($B40,GR!$A:$A,0),5)</f>
        <v>0</v>
      </c>
      <c r="Q40" s="132">
        <f>INDEX(GR!$A$1:$F$541,MATCH($B40,GR!$A:$A,0),6)</f>
        <v>0</v>
      </c>
      <c r="R40" s="21">
        <f t="shared" ref="R40:R43" si="71">COUNTIF(M40:Q40,"&lt;10")</f>
        <v>5</v>
      </c>
      <c r="S40" s="22">
        <f t="shared" ref="S40:S43" si="72">IF(AND(M40=0,N40=0,O40=0,P40=0),Q40,IF(AND(M40=0,N40=0,O40=0),AVERAGE(P40:Q40),IF(AND(N40=0,M40=0),AVERAGE(O40:Q40),IF(M40=0,AVERAGE(N40:Q40),AVERAGE(M40:Q40)))))</f>
        <v>0</v>
      </c>
      <c r="T40" s="22" t="str">
        <f t="shared" ref="T40:T43" si="73">IF(AND(M40=0,N40=0,O40=0,P40=0),"",IF(AND(M40=0,N40=0,O40=0),Q40-P40,IF(AND(M40=0,N40=0),(Q40-AVERAGE(O40:P40)),IF(M40=0,(Q40-AVERAGE(N40:P40)),(Q40-AVERAGE(M40:P40))))))</f>
        <v/>
      </c>
      <c r="U40" s="31" t="str">
        <f t="shared" ref="U40:U43" si="74">IF(AND(M40=0,N40=0,O40=0,P40=0),"",IF(AND(M40=0,N40=0,O40=0),T40/P40,IF(AND(M40=0,N40=0),(T40/AVERAGE(O40:P40)),IF(M40=0,(T40/AVERAGE(N40:P40)),(T40/AVERAGE(M40:P40))))))</f>
        <v/>
      </c>
      <c r="V40" s="23">
        <f>INDEX(AE!$A$1:$K$502,MATCH($B40,AE!$A:$A,0),7)</f>
        <v>0</v>
      </c>
      <c r="W40" s="24">
        <f>INDEX(AE!$A$1:$K$502,MATCH($B40,AE!$A:$A,0),8)</f>
        <v>0</v>
      </c>
      <c r="X40" s="24">
        <f>INDEX(AE!$A$1:$K$502,MATCH($B40,AE!$A:$A,0),9)</f>
        <v>0</v>
      </c>
      <c r="Y40" s="24">
        <f>INDEX(AE!$A$1:$K$502,MATCH($B40,AE!$A:$A,0),10)</f>
        <v>0</v>
      </c>
      <c r="Z40" s="25">
        <f>INDEX(AE!$A$1:$K$502,MATCH($B40,AE!$A:$A,0),11)</f>
        <v>0</v>
      </c>
      <c r="AA40" s="24">
        <f t="shared" ref="AA40:AA43" si="75">COUNTIF(V40:Z40,"&lt;10")</f>
        <v>5</v>
      </c>
      <c r="AB40" s="22">
        <f t="shared" ref="AB40:AB43" si="76">IF(AND(V40=0,W40=0,X40=0,Y40=0),Z40,IF(AND(V40=0,W40=0,X40=0),AVERAGE(Y40:Z40),IF(AND(W40=0,V40=0),AVERAGE(X40:Z40),IF(V40=0,AVERAGE(W40:Z40),AVERAGE(V40:Z40)))))</f>
        <v>0</v>
      </c>
      <c r="AC40" s="22" t="str">
        <f t="shared" ref="AC40:AC43" si="77">IF(AND(V40=0,W40=0,X40=0,Y40=0),"",IF(AND(V40=0,W40=0,X40=0),Z40-Y40,IF(AND(V40=0,W40=0),(Z40-AVERAGE(X40:Y40)),IF(V40=0,(Z40-AVERAGE(W40:Y40)),(Z40-AVERAGE(V40:Y40))))))</f>
        <v/>
      </c>
      <c r="AD40" s="31" t="str">
        <f t="shared" ref="AD40:AD43" si="78">IF(AND(V40=0,W40=0,X40=0,Y40=0),"",IF(AND(V40=0,W40=0,X40=0),AC40/Y40,IF(AND(V40=0,W40=0),(AC40/AVERAGE(X40:Y40)),IF(V40=0,(AC40/AVERAGE(W40:Y40)),(AC40/AVERAGE(V40:Y40))))))</f>
        <v/>
      </c>
      <c r="AE40" s="23">
        <f>INDEX(AE!$A$1:$K$502,MATCH($B40,AE!$A:$A,0),2)</f>
        <v>0</v>
      </c>
      <c r="AF40" s="24">
        <f>INDEX(AE!$A$1:$K$502,MATCH($B40,AE!$A:$A,0),3)</f>
        <v>0</v>
      </c>
      <c r="AG40" s="24">
        <f>INDEX(AE!$A$1:$K$502,MATCH($B40,AE!$A:$A,0),4)</f>
        <v>2</v>
      </c>
      <c r="AH40" s="24">
        <f>INDEX(AE!$A$1:$K$502,MATCH($B40,AE!$A:$A,0),5)</f>
        <v>0</v>
      </c>
      <c r="AI40" s="25">
        <f>INDEX(AE!$A$1:$K$502,MATCH($B40,AE!$A:$A,0),6)</f>
        <v>0</v>
      </c>
      <c r="AJ40" s="27">
        <f t="shared" ref="AJ40:AJ43" si="79">IF(AND(AE40=0,AF40=0,AG40=0,AH40=0),AI40,IF(AND(AE40=0,AF40=0,AG40=0),AVERAGE(AH40:AI40),IF(AND(AF40=0,AE40=0),AVERAGE(AG40:AI40),IF(AE40=0,AVERAGE(AF40:AI40),AVERAGE(AE40:AI40)))))</f>
        <v>0.66666666666666663</v>
      </c>
      <c r="AK40" s="22">
        <f t="shared" ref="AK40:AK43" si="80">IF(AND(AE40=0,AF40=0,AG40=0,AH40=0),"",IF(AND(AE40=0,AF40=0,AG40=0),AI40-AH40,IF(AND(AE40=0,AF40=0),(AI40-AVERAGE(AG40:AH40)),IF(AE40=0,(AI40-AVERAGE(AF40:AH40)),(AI40-AVERAGE(AE40:AH40))))))</f>
        <v>-1</v>
      </c>
      <c r="AL40" s="31">
        <f t="shared" ref="AL40:AL43" si="81">IF(AND(AE40=0,AF40=0,AG40=0,AH40=0),"",IF(AND(AE40=0,AF40=0,AG40=0),AK40/AH40,IF(AND(AE40=0,AF40=0),(AK40/AVERAGE(AG40:AH40)),IF(AE40=0,(AK40/AVERAGE(AF40:AH40)),(AK40/AVERAGE(AE40:AH40))))))</f>
        <v>-1</v>
      </c>
      <c r="AM40" s="28">
        <f t="shared" ref="AM40:AM43" si="82">IF(AJ40=0,"",AB40/AJ40)</f>
        <v>0</v>
      </c>
      <c r="AN40" s="32" t="str">
        <f t="shared" ref="AN40:AN43" si="83">IF(AI40=0,"",Z40/AI40)</f>
        <v/>
      </c>
    </row>
    <row r="41" spans="1:42" hidden="1">
      <c r="A41" s="108" t="s">
        <v>720</v>
      </c>
      <c r="B41" s="108" t="s">
        <v>224</v>
      </c>
      <c r="D41" s="131">
        <f>INDEX(PR!$A$1:$F$508,MATCH($B41,PR!$A:$A,0),2)</f>
        <v>3</v>
      </c>
      <c r="E41" s="132">
        <f>INDEX(PR!$A$1:$F$508,MATCH($B41,PR!$A:$A,0),3)</f>
        <v>0</v>
      </c>
      <c r="F41" s="132">
        <f>INDEX(PR!$A$1:$F$508,MATCH($B41,PR!$A:$A,0),4)</f>
        <v>0</v>
      </c>
      <c r="G41" s="132">
        <f>INDEX(PR!$A$1:$F$508,MATCH($B41,PR!$A:$A,0),5)</f>
        <v>0</v>
      </c>
      <c r="H41" s="132">
        <f>INDEX(PR!$A$1:$F$508,MATCH($B41,PR!$A:$A,0),6)</f>
        <v>1</v>
      </c>
      <c r="I41" s="19">
        <f t="shared" si="67"/>
        <v>5</v>
      </c>
      <c r="J41" s="133">
        <f t="shared" si="68"/>
        <v>0.8</v>
      </c>
      <c r="K41" s="133">
        <f t="shared" si="69"/>
        <v>0.25</v>
      </c>
      <c r="L41" s="31">
        <f t="shared" si="70"/>
        <v>0.33333333333333331</v>
      </c>
      <c r="M41" s="132">
        <f>INDEX(GR!$A$1:$F$541,MATCH($B41,GR!$A:$A,0),2)</f>
        <v>0</v>
      </c>
      <c r="N41" s="132">
        <f>INDEX(GR!$A$1:$F$541,MATCH($B41,GR!$A:$A,0),3)</f>
        <v>1</v>
      </c>
      <c r="O41" s="132">
        <f>INDEX(GR!$A$1:$F$541,MATCH($B41,GR!$A:$A,0),4)</f>
        <v>0</v>
      </c>
      <c r="P41" s="132">
        <f>INDEX(GR!$A$1:$F$541,MATCH($B41,GR!$A:$A,0),5)</f>
        <v>0</v>
      </c>
      <c r="Q41" s="132">
        <f>INDEX(GR!$A$1:$F$541,MATCH($B41,GR!$A:$A,0),6)</f>
        <v>0</v>
      </c>
      <c r="R41" s="21">
        <f t="shared" si="71"/>
        <v>5</v>
      </c>
      <c r="S41" s="22">
        <f t="shared" si="72"/>
        <v>0.25</v>
      </c>
      <c r="T41" s="22">
        <f t="shared" si="73"/>
        <v>-0.33333333333333331</v>
      </c>
      <c r="U41" s="31">
        <f t="shared" si="74"/>
        <v>-1</v>
      </c>
      <c r="V41" s="23">
        <f>INDEX(AE!$A$1:$K$502,MATCH($B41,AE!$A:$A,0),7)</f>
        <v>0</v>
      </c>
      <c r="W41" s="24">
        <f>INDEX(AE!$A$1:$K$502,MATCH($B41,AE!$A:$A,0),8)</f>
        <v>0</v>
      </c>
      <c r="X41" s="24">
        <f>INDEX(AE!$A$1:$K$502,MATCH($B41,AE!$A:$A,0),9)</f>
        <v>0</v>
      </c>
      <c r="Y41" s="24">
        <f>INDEX(AE!$A$1:$K$502,MATCH($B41,AE!$A:$A,0),10)</f>
        <v>0</v>
      </c>
      <c r="Z41" s="25">
        <f>INDEX(AE!$A$1:$K$502,MATCH($B41,AE!$A:$A,0),11)</f>
        <v>1</v>
      </c>
      <c r="AA41" s="24">
        <f t="shared" si="75"/>
        <v>5</v>
      </c>
      <c r="AB41" s="22">
        <f t="shared" si="76"/>
        <v>1</v>
      </c>
      <c r="AC41" s="22" t="str">
        <f t="shared" si="77"/>
        <v/>
      </c>
      <c r="AD41" s="31" t="str">
        <f t="shared" si="78"/>
        <v/>
      </c>
      <c r="AE41" s="23">
        <f>INDEX(AE!$A$1:$K$502,MATCH($B41,AE!$A:$A,0),2)</f>
        <v>0</v>
      </c>
      <c r="AF41" s="24">
        <f>INDEX(AE!$A$1:$K$502,MATCH($B41,AE!$A:$A,0),3)</f>
        <v>0</v>
      </c>
      <c r="AG41" s="24">
        <f>INDEX(AE!$A$1:$K$502,MATCH($B41,AE!$A:$A,0),4)</f>
        <v>1</v>
      </c>
      <c r="AH41" s="24">
        <f>INDEX(AE!$A$1:$K$502,MATCH($B41,AE!$A:$A,0),5)</f>
        <v>1</v>
      </c>
      <c r="AI41" s="25">
        <f>INDEX(AE!$A$1:$K$502,MATCH($B41,AE!$A:$A,0),6)</f>
        <v>2</v>
      </c>
      <c r="AJ41" s="27">
        <f t="shared" si="79"/>
        <v>1.3333333333333333</v>
      </c>
      <c r="AK41" s="22">
        <f t="shared" si="80"/>
        <v>1</v>
      </c>
      <c r="AL41" s="31">
        <f t="shared" si="81"/>
        <v>1</v>
      </c>
      <c r="AM41" s="28">
        <f t="shared" si="82"/>
        <v>0.75</v>
      </c>
      <c r="AN41" s="32">
        <f t="shared" si="83"/>
        <v>0.5</v>
      </c>
    </row>
    <row r="42" spans="1:42" hidden="1">
      <c r="A42" s="108" t="s">
        <v>588</v>
      </c>
      <c r="B42" s="108" t="s">
        <v>675</v>
      </c>
      <c r="D42" s="131">
        <f>INDEX(PR!$A$1:$F$508,MATCH($B42,PR!$A:$A,0),2)</f>
        <v>0</v>
      </c>
      <c r="E42" s="132">
        <f>INDEX(PR!$A$1:$F$508,MATCH($B42,PR!$A:$A,0),3)</f>
        <v>0</v>
      </c>
      <c r="F42" s="132">
        <f>INDEX(PR!$A$1:$F$508,MATCH($B42,PR!$A:$A,0),4)</f>
        <v>0</v>
      </c>
      <c r="G42" s="132">
        <f>INDEX(PR!$A$1:$F$508,MATCH($B42,PR!$A:$A,0),5)</f>
        <v>0</v>
      </c>
      <c r="H42" s="132">
        <f>INDEX(PR!$A$1:$F$508,MATCH($B42,PR!$A:$A,0),6)</f>
        <v>1</v>
      </c>
      <c r="I42" s="19">
        <f t="shared" si="67"/>
        <v>5</v>
      </c>
      <c r="J42" s="133">
        <f t="shared" si="68"/>
        <v>1</v>
      </c>
      <c r="K42" s="133" t="str">
        <f t="shared" si="69"/>
        <v/>
      </c>
      <c r="L42" s="31" t="str">
        <f t="shared" si="70"/>
        <v/>
      </c>
      <c r="M42" s="132">
        <f>INDEX(GR!$A$1:$F$541,MATCH($B42,GR!$A:$A,0),2)</f>
        <v>0</v>
      </c>
      <c r="N42" s="132">
        <f>INDEX(GR!$A$1:$F$541,MATCH($B42,GR!$A:$A,0),3)</f>
        <v>0</v>
      </c>
      <c r="O42" s="132">
        <f>INDEX(GR!$A$1:$F$541,MATCH($B42,GR!$A:$A,0),4)</f>
        <v>0</v>
      </c>
      <c r="P42" s="132">
        <f>INDEX(GR!$A$1:$F$541,MATCH($B42,GR!$A:$A,0),5)</f>
        <v>0</v>
      </c>
      <c r="Q42" s="132">
        <f>INDEX(GR!$A$1:$F$541,MATCH($B42,GR!$A:$A,0),6)</f>
        <v>0</v>
      </c>
      <c r="R42" s="21">
        <f t="shared" si="71"/>
        <v>5</v>
      </c>
      <c r="S42" s="22">
        <f t="shared" si="72"/>
        <v>0</v>
      </c>
      <c r="T42" s="22" t="str">
        <f t="shared" si="73"/>
        <v/>
      </c>
      <c r="U42" s="31" t="str">
        <f t="shared" si="74"/>
        <v/>
      </c>
      <c r="V42" s="23">
        <f>INDEX(AE!$A$1:$K$502,MATCH($B42,AE!$A:$A,0),7)</f>
        <v>0</v>
      </c>
      <c r="W42" s="24">
        <f>INDEX(AE!$A$1:$K$502,MATCH($B42,AE!$A:$A,0),8)</f>
        <v>0</v>
      </c>
      <c r="X42" s="24">
        <f>INDEX(AE!$A$1:$K$502,MATCH($B42,AE!$A:$A,0),9)</f>
        <v>0</v>
      </c>
      <c r="Y42" s="24">
        <f>INDEX(AE!$A$1:$K$502,MATCH($B42,AE!$A:$A,0),10)</f>
        <v>0</v>
      </c>
      <c r="Z42" s="25">
        <f>INDEX(AE!$A$1:$K$502,MATCH($B42,AE!$A:$A,0),11)</f>
        <v>1</v>
      </c>
      <c r="AA42" s="24">
        <f t="shared" si="75"/>
        <v>5</v>
      </c>
      <c r="AB42" s="22">
        <f t="shared" si="76"/>
        <v>1</v>
      </c>
      <c r="AC42" s="22" t="str">
        <f t="shared" si="77"/>
        <v/>
      </c>
      <c r="AD42" s="31" t="str">
        <f t="shared" si="78"/>
        <v/>
      </c>
      <c r="AE42" s="23">
        <f>INDEX(AE!$A$1:$K$502,MATCH($B42,AE!$A:$A,0),2)</f>
        <v>0</v>
      </c>
      <c r="AF42" s="24">
        <f>INDEX(AE!$A$1:$K$502,MATCH($B42,AE!$A:$A,0),3)</f>
        <v>0</v>
      </c>
      <c r="AG42" s="24">
        <f>INDEX(AE!$A$1:$K$502,MATCH($B42,AE!$A:$A,0),4)</f>
        <v>0</v>
      </c>
      <c r="AH42" s="24">
        <f>INDEX(AE!$A$1:$K$502,MATCH($B42,AE!$A:$A,0),5)</f>
        <v>0</v>
      </c>
      <c r="AI42" s="25">
        <f>INDEX(AE!$A$1:$K$502,MATCH($B42,AE!$A:$A,0),6)</f>
        <v>1</v>
      </c>
      <c r="AJ42" s="27">
        <f t="shared" si="79"/>
        <v>1</v>
      </c>
      <c r="AK42" s="22" t="str">
        <f t="shared" si="80"/>
        <v/>
      </c>
      <c r="AL42" s="31" t="str">
        <f t="shared" si="81"/>
        <v/>
      </c>
      <c r="AM42" s="28">
        <f t="shared" si="82"/>
        <v>1</v>
      </c>
      <c r="AN42" s="32">
        <f t="shared" si="83"/>
        <v>1</v>
      </c>
    </row>
    <row r="43" spans="1:42" hidden="1">
      <c r="A43" s="108" t="s">
        <v>589</v>
      </c>
      <c r="B43" s="108" t="s">
        <v>216</v>
      </c>
      <c r="D43" s="131">
        <f>INDEX(PR!$A$1:$F$508,MATCH($B43,PR!$A:$A,0),2)</f>
        <v>6</v>
      </c>
      <c r="E43" s="132">
        <f>INDEX(PR!$A$1:$F$508,MATCH($B43,PR!$A:$A,0),3)</f>
        <v>7</v>
      </c>
      <c r="F43" s="132">
        <f>INDEX(PR!$A$1:$F$508,MATCH($B43,PR!$A:$A,0),4)</f>
        <v>4</v>
      </c>
      <c r="G43" s="132">
        <f>INDEX(PR!$A$1:$F$508,MATCH($B43,PR!$A:$A,0),5)</f>
        <v>5</v>
      </c>
      <c r="H43" s="132">
        <f>INDEX(PR!$A$1:$F$508,MATCH($B43,PR!$A:$A,0),6)</f>
        <v>6</v>
      </c>
      <c r="I43" s="19">
        <f t="shared" si="67"/>
        <v>5</v>
      </c>
      <c r="J43" s="133">
        <f t="shared" si="68"/>
        <v>5.6</v>
      </c>
      <c r="K43" s="133">
        <f t="shared" si="69"/>
        <v>0.5</v>
      </c>
      <c r="L43" s="31">
        <f t="shared" si="70"/>
        <v>9.0909090909090912E-2</v>
      </c>
      <c r="M43" s="132">
        <f>INDEX(GR!$A$1:$F$541,MATCH($B43,GR!$A:$A,0),2)</f>
        <v>2</v>
      </c>
      <c r="N43" s="132">
        <f>INDEX(GR!$A$1:$F$541,MATCH($B43,GR!$A:$A,0),3)</f>
        <v>0</v>
      </c>
      <c r="O43" s="132">
        <f>INDEX(GR!$A$1:$F$541,MATCH($B43,GR!$A:$A,0),4)</f>
        <v>0</v>
      </c>
      <c r="P43" s="132">
        <f>INDEX(GR!$A$1:$F$541,MATCH($B43,GR!$A:$A,0),5)</f>
        <v>1</v>
      </c>
      <c r="Q43" s="132">
        <f>INDEX(GR!$A$1:$F$541,MATCH($B43,GR!$A:$A,0),6)</f>
        <v>1</v>
      </c>
      <c r="R43" s="21">
        <f t="shared" si="71"/>
        <v>5</v>
      </c>
      <c r="S43" s="22">
        <f t="shared" si="72"/>
        <v>0.8</v>
      </c>
      <c r="T43" s="22">
        <f t="shared" si="73"/>
        <v>0.25</v>
      </c>
      <c r="U43" s="31">
        <f t="shared" si="74"/>
        <v>0.33333333333333331</v>
      </c>
      <c r="V43" s="23">
        <f>INDEX(AE!$A$1:$K$502,MATCH($B43,AE!$A:$A,0),7)</f>
        <v>0</v>
      </c>
      <c r="W43" s="24">
        <f>INDEX(AE!$A$1:$K$502,MATCH($B43,AE!$A:$A,0),8)</f>
        <v>1</v>
      </c>
      <c r="X43" s="24">
        <f>INDEX(AE!$A$1:$K$502,MATCH($B43,AE!$A:$A,0),9)</f>
        <v>2</v>
      </c>
      <c r="Y43" s="24">
        <f>INDEX(AE!$A$1:$K$502,MATCH($B43,AE!$A:$A,0),10)</f>
        <v>0</v>
      </c>
      <c r="Z43" s="25">
        <f>INDEX(AE!$A$1:$K$502,MATCH($B43,AE!$A:$A,0),11)</f>
        <v>0</v>
      </c>
      <c r="AA43" s="24">
        <f t="shared" si="75"/>
        <v>5</v>
      </c>
      <c r="AB43" s="22">
        <f t="shared" si="76"/>
        <v>0.75</v>
      </c>
      <c r="AC43" s="22">
        <f t="shared" si="77"/>
        <v>-1</v>
      </c>
      <c r="AD43" s="31">
        <f t="shared" si="78"/>
        <v>-1</v>
      </c>
      <c r="AE43" s="23">
        <f>INDEX(AE!$A$1:$K$502,MATCH($B43,AE!$A:$A,0),2)</f>
        <v>0</v>
      </c>
      <c r="AF43" s="24">
        <f>INDEX(AE!$A$1:$K$502,MATCH($B43,AE!$A:$A,0),3)</f>
        <v>3</v>
      </c>
      <c r="AG43" s="24">
        <f>INDEX(AE!$A$1:$K$502,MATCH($B43,AE!$A:$A,0),4)</f>
        <v>4</v>
      </c>
      <c r="AH43" s="24">
        <f>INDEX(AE!$A$1:$K$502,MATCH($B43,AE!$A:$A,0),5)</f>
        <v>2</v>
      </c>
      <c r="AI43" s="25">
        <f>INDEX(AE!$A$1:$K$502,MATCH($B43,AE!$A:$A,0),6)</f>
        <v>1</v>
      </c>
      <c r="AJ43" s="27">
        <f t="shared" si="79"/>
        <v>2.5</v>
      </c>
      <c r="AK43" s="22">
        <f t="shared" si="80"/>
        <v>-2</v>
      </c>
      <c r="AL43" s="31">
        <f t="shared" si="81"/>
        <v>-0.66666666666666663</v>
      </c>
      <c r="AM43" s="28">
        <f t="shared" si="82"/>
        <v>0.3</v>
      </c>
      <c r="AN43" s="32">
        <f t="shared" si="83"/>
        <v>0</v>
      </c>
    </row>
    <row r="44" spans="1:42" hidden="1">
      <c r="A44" s="108" t="s">
        <v>590</v>
      </c>
      <c r="B44" s="108" t="s">
        <v>217</v>
      </c>
      <c r="D44" s="131">
        <f>INDEX(PR!$A$1:$F$508,MATCH($B44,PR!$A:$A,0),2)</f>
        <v>1</v>
      </c>
      <c r="E44" s="132">
        <f>INDEX(PR!$A$1:$F$508,MATCH($B44,PR!$A:$A,0),3)</f>
        <v>0</v>
      </c>
      <c r="F44" s="132">
        <f>INDEX(PR!$A$1:$F$508,MATCH($B44,PR!$A:$A,0),4)</f>
        <v>0</v>
      </c>
      <c r="G44" s="132">
        <f>INDEX(PR!$A$1:$F$508,MATCH($B44,PR!$A:$A,0),5)</f>
        <v>0</v>
      </c>
      <c r="H44" s="132">
        <f>INDEX(PR!$A$1:$F$508,MATCH($B44,PR!$A:$A,0),6)</f>
        <v>0</v>
      </c>
      <c r="I44" s="19">
        <f t="shared" si="61"/>
        <v>5</v>
      </c>
      <c r="J44" s="133">
        <f t="shared" si="62"/>
        <v>0.2</v>
      </c>
      <c r="K44" s="133">
        <f t="shared" si="63"/>
        <v>-0.25</v>
      </c>
      <c r="L44" s="31">
        <f t="shared" si="43"/>
        <v>-1</v>
      </c>
      <c r="M44" s="132">
        <f>INDEX(GR!$A$1:$F$541,MATCH($B44,GR!$A:$A,0),2)</f>
        <v>0</v>
      </c>
      <c r="N44" s="132">
        <f>INDEX(GR!$A$1:$F$541,MATCH($B44,GR!$A:$A,0),3)</f>
        <v>0</v>
      </c>
      <c r="O44" s="132">
        <f>INDEX(GR!$A$1:$F$541,MATCH($B44,GR!$A:$A,0),4)</f>
        <v>0</v>
      </c>
      <c r="P44" s="132">
        <f>INDEX(GR!$A$1:$F$541,MATCH($B44,GR!$A:$A,0),5)</f>
        <v>0</v>
      </c>
      <c r="Q44" s="132">
        <f>INDEX(GR!$A$1:$F$541,MATCH($B44,GR!$A:$A,0),6)</f>
        <v>0</v>
      </c>
      <c r="R44" s="21">
        <f t="shared" si="64"/>
        <v>5</v>
      </c>
      <c r="S44" s="22">
        <f t="shared" si="65"/>
        <v>0</v>
      </c>
      <c r="T44" s="22" t="str">
        <f t="shared" si="66"/>
        <v/>
      </c>
      <c r="U44" s="31" t="str">
        <f t="shared" si="27"/>
        <v/>
      </c>
      <c r="V44" s="23">
        <f>INDEX(AE!$A$1:$K$502,MATCH($B44,AE!$A:$A,0),7)</f>
        <v>0</v>
      </c>
      <c r="W44" s="24">
        <f>INDEX(AE!$A$1:$K$502,MATCH($B44,AE!$A:$A,0),8)</f>
        <v>0</v>
      </c>
      <c r="X44" s="24">
        <f>INDEX(AE!$A$1:$K$502,MATCH($B44,AE!$A:$A,0),9)</f>
        <v>0</v>
      </c>
      <c r="Y44" s="24">
        <f>INDEX(AE!$A$1:$K$502,MATCH($B44,AE!$A:$A,0),10)</f>
        <v>0</v>
      </c>
      <c r="Z44" s="25">
        <f>INDEX(AE!$A$1:$K$502,MATCH($B44,AE!$A:$A,0),11)</f>
        <v>0</v>
      </c>
      <c r="AA44" s="24">
        <f t="shared" si="36"/>
        <v>5</v>
      </c>
      <c r="AB44" s="22">
        <f t="shared" si="37"/>
        <v>0</v>
      </c>
      <c r="AC44" s="22" t="str">
        <f t="shared" si="38"/>
        <v/>
      </c>
      <c r="AD44" s="31" t="str">
        <f t="shared" si="28"/>
        <v/>
      </c>
      <c r="AE44" s="23">
        <f>INDEX(AE!$A$1:$K$502,MATCH($B44,AE!$A:$A,0),2)</f>
        <v>0</v>
      </c>
      <c r="AF44" s="24">
        <f>INDEX(AE!$A$1:$K$502,MATCH($B44,AE!$A:$A,0),3)</f>
        <v>0</v>
      </c>
      <c r="AG44" s="24">
        <f>INDEX(AE!$A$1:$K$502,MATCH($B44,AE!$A:$A,0),4)</f>
        <v>1</v>
      </c>
      <c r="AH44" s="24">
        <f>INDEX(AE!$A$1:$K$502,MATCH($B44,AE!$A:$A,0),5)</f>
        <v>0</v>
      </c>
      <c r="AI44" s="25">
        <f>INDEX(AE!$A$1:$K$502,MATCH($B44,AE!$A:$A,0),6)</f>
        <v>0</v>
      </c>
      <c r="AJ44" s="27">
        <f t="shared" si="39"/>
        <v>0.33333333333333331</v>
      </c>
      <c r="AK44" s="22">
        <f t="shared" si="40"/>
        <v>-0.5</v>
      </c>
      <c r="AL44" s="31">
        <f t="shared" si="29"/>
        <v>-1</v>
      </c>
      <c r="AM44" s="28">
        <f t="shared" si="41"/>
        <v>0</v>
      </c>
      <c r="AN44" s="32" t="str">
        <f t="shared" si="42"/>
        <v/>
      </c>
    </row>
    <row r="45" spans="1:42" hidden="1">
      <c r="A45" s="108" t="s">
        <v>591</v>
      </c>
      <c r="B45" s="108" t="s">
        <v>248</v>
      </c>
      <c r="D45" s="131">
        <f>INDEX(PR!$A$1:$F$508,MATCH($B45,PR!$A:$A,0),2)</f>
        <v>40</v>
      </c>
      <c r="E45" s="132">
        <f>INDEX(PR!$A$1:$F$508,MATCH($B45,PR!$A:$A,0),3)</f>
        <v>12</v>
      </c>
      <c r="F45" s="132">
        <f>INDEX(PR!$A$1:$F$508,MATCH($B45,PR!$A:$A,0),4)</f>
        <v>2</v>
      </c>
      <c r="G45" s="132">
        <f>INDEX(PR!$A$1:$F$508,MATCH($B45,PR!$A:$A,0),5)</f>
        <v>0</v>
      </c>
      <c r="H45" s="132">
        <f>INDEX(PR!$A$1:$F$508,MATCH($B45,PR!$A:$A,0),6)</f>
        <v>1</v>
      </c>
      <c r="I45" s="19">
        <f t="shared" si="61"/>
        <v>4</v>
      </c>
      <c r="J45" s="133">
        <f t="shared" si="62"/>
        <v>11</v>
      </c>
      <c r="K45" s="133">
        <f t="shared" si="63"/>
        <v>-12.5</v>
      </c>
      <c r="L45" s="31">
        <f t="shared" si="43"/>
        <v>-0.92592592592592593</v>
      </c>
      <c r="M45" s="132">
        <f>INDEX(GR!$A$1:$F$541,MATCH($B45,GR!$A:$A,0),2)</f>
        <v>5</v>
      </c>
      <c r="N45" s="132">
        <f>INDEX(GR!$A$1:$F$541,MATCH($B45,GR!$A:$A,0),3)</f>
        <v>2</v>
      </c>
      <c r="O45" s="132">
        <f>INDEX(GR!$A$1:$F$541,MATCH($B45,GR!$A:$A,0),4)</f>
        <v>0</v>
      </c>
      <c r="P45" s="132">
        <f>INDEX(GR!$A$1:$F$541,MATCH($B45,GR!$A:$A,0),5)</f>
        <v>2</v>
      </c>
      <c r="Q45" s="132">
        <f>INDEX(GR!$A$1:$F$541,MATCH($B45,GR!$A:$A,0),6)</f>
        <v>0</v>
      </c>
      <c r="R45" s="21">
        <f t="shared" si="64"/>
        <v>5</v>
      </c>
      <c r="S45" s="22">
        <f t="shared" si="65"/>
        <v>1.8</v>
      </c>
      <c r="T45" s="22">
        <f t="shared" si="66"/>
        <v>-2.25</v>
      </c>
      <c r="U45" s="31">
        <f t="shared" si="27"/>
        <v>-1</v>
      </c>
      <c r="V45" s="23">
        <f>INDEX(AE!$A$1:$K$502,MATCH($B45,AE!$A:$A,0),7)</f>
        <v>0</v>
      </c>
      <c r="W45" s="24">
        <f>INDEX(AE!$A$1:$K$502,MATCH($B45,AE!$A:$A,0),8)</f>
        <v>0</v>
      </c>
      <c r="X45" s="24">
        <f>INDEX(AE!$A$1:$K$502,MATCH($B45,AE!$A:$A,0),9)</f>
        <v>0</v>
      </c>
      <c r="Y45" s="24">
        <f>INDEX(AE!$A$1:$K$502,MATCH($B45,AE!$A:$A,0),10)</f>
        <v>0</v>
      </c>
      <c r="Z45" s="25">
        <f>INDEX(AE!$A$1:$K$502,MATCH($B45,AE!$A:$A,0),11)</f>
        <v>0</v>
      </c>
      <c r="AA45" s="24">
        <f t="shared" si="36"/>
        <v>5</v>
      </c>
      <c r="AB45" s="22">
        <f t="shared" si="37"/>
        <v>0</v>
      </c>
      <c r="AC45" s="22" t="str">
        <f t="shared" si="38"/>
        <v/>
      </c>
      <c r="AD45" s="31" t="str">
        <f t="shared" si="28"/>
        <v/>
      </c>
      <c r="AE45" s="23">
        <f>INDEX(AE!$A$1:$K$502,MATCH($B45,AE!$A:$A,0),2)</f>
        <v>0</v>
      </c>
      <c r="AF45" s="24">
        <f>INDEX(AE!$A$1:$K$502,MATCH($B45,AE!$A:$A,0),3)</f>
        <v>0</v>
      </c>
      <c r="AG45" s="24">
        <f>INDEX(AE!$A$1:$K$502,MATCH($B45,AE!$A:$A,0),4)</f>
        <v>1</v>
      </c>
      <c r="AH45" s="24">
        <f>INDEX(AE!$A$1:$K$502,MATCH($B45,AE!$A:$A,0),5)</f>
        <v>0</v>
      </c>
      <c r="AI45" s="25">
        <f>INDEX(AE!$A$1:$K$502,MATCH($B45,AE!$A:$A,0),6)</f>
        <v>0</v>
      </c>
      <c r="AJ45" s="27">
        <f t="shared" si="39"/>
        <v>0.33333333333333331</v>
      </c>
      <c r="AK45" s="22">
        <f t="shared" si="40"/>
        <v>-0.5</v>
      </c>
      <c r="AL45" s="31">
        <f t="shared" si="29"/>
        <v>-1</v>
      </c>
      <c r="AM45" s="28">
        <f t="shared" si="41"/>
        <v>0</v>
      </c>
      <c r="AN45" s="32" t="str">
        <f t="shared" si="42"/>
        <v/>
      </c>
    </row>
    <row r="46" spans="1:42" s="81" customFormat="1">
      <c r="A46" s="120" t="s">
        <v>592</v>
      </c>
      <c r="B46" s="120" t="s">
        <v>593</v>
      </c>
      <c r="C46" s="156"/>
      <c r="D46" s="121">
        <f>SUM(D38:D45)</f>
        <v>153</v>
      </c>
      <c r="E46" s="120">
        <f>SUM(E38:E45)</f>
        <v>131</v>
      </c>
      <c r="F46" s="120">
        <f>SUM(F38:F45)</f>
        <v>103</v>
      </c>
      <c r="G46" s="120">
        <f>SUM(G38:G45)</f>
        <v>86</v>
      </c>
      <c r="H46" s="120">
        <f>SUM(H38:H45)</f>
        <v>81</v>
      </c>
      <c r="I46" s="163">
        <f t="shared" si="61"/>
        <v>0</v>
      </c>
      <c r="J46" s="164">
        <f t="shared" si="62"/>
        <v>110.8</v>
      </c>
      <c r="K46" s="164">
        <f t="shared" si="63"/>
        <v>-37.25</v>
      </c>
      <c r="L46" s="118">
        <f t="shared" si="43"/>
        <v>-0.31501057082452433</v>
      </c>
      <c r="M46" s="121">
        <f>SUM(M38:M45)</f>
        <v>19</v>
      </c>
      <c r="N46" s="120">
        <f>SUM(N38:N45)</f>
        <v>22</v>
      </c>
      <c r="O46" s="120">
        <f>SUM(O38:O45)</f>
        <v>21</v>
      </c>
      <c r="P46" s="120">
        <f>SUM(P38:P45)</f>
        <v>14</v>
      </c>
      <c r="Q46" s="120">
        <f>SUM(Q38:Q45)</f>
        <v>22</v>
      </c>
      <c r="R46" s="123">
        <f t="shared" si="64"/>
        <v>0</v>
      </c>
      <c r="S46" s="122">
        <f t="shared" si="65"/>
        <v>19.600000000000001</v>
      </c>
      <c r="T46" s="122">
        <f t="shared" si="66"/>
        <v>3</v>
      </c>
      <c r="U46" s="119">
        <f t="shared" si="27"/>
        <v>0.15789473684210525</v>
      </c>
      <c r="V46" s="121">
        <f>SUM(V38:V45)</f>
        <v>0</v>
      </c>
      <c r="W46" s="120">
        <f>SUM(W38:W45)</f>
        <v>23</v>
      </c>
      <c r="X46" s="120">
        <f>SUM(X38:X45)</f>
        <v>26</v>
      </c>
      <c r="Y46" s="120">
        <f>SUM(Y38:Y45)</f>
        <v>17</v>
      </c>
      <c r="Z46" s="120">
        <f>SUM(Z38:Z45)</f>
        <v>24</v>
      </c>
      <c r="AA46" s="94">
        <f t="shared" si="36"/>
        <v>1</v>
      </c>
      <c r="AB46" s="122">
        <f t="shared" si="37"/>
        <v>22.5</v>
      </c>
      <c r="AC46" s="122">
        <f t="shared" si="38"/>
        <v>2</v>
      </c>
      <c r="AD46" s="317">
        <f>IF(AND(V46=0,W46=0,X46=0,Y46=0),"",IF(AND(V46=0,W46=0,X46=0),AC46/Y46,IF(AND(V46=0,W46=0),(AC46/AVERAGE(X46:Y46)),IF(V46=0,(AC46/AVERAGE(W46:Y46)),(AC46/AVERAGE(V46:Y46))))))</f>
        <v>9.0909090909090912E-2</v>
      </c>
      <c r="AE46" s="121">
        <f>SUM(AE38:AE45)</f>
        <v>0</v>
      </c>
      <c r="AF46" s="120">
        <f>SUM(AF38:AF45)</f>
        <v>77</v>
      </c>
      <c r="AG46" s="120">
        <f>SUM(AG38:AG45)</f>
        <v>109</v>
      </c>
      <c r="AH46" s="120">
        <f>SUM(AH38:AH45)</f>
        <v>88</v>
      </c>
      <c r="AI46" s="120">
        <f>SUM(AI38:AI45)</f>
        <v>93</v>
      </c>
      <c r="AJ46" s="124">
        <f t="shared" si="39"/>
        <v>91.75</v>
      </c>
      <c r="AK46" s="122">
        <f t="shared" si="40"/>
        <v>1.6666666666666714</v>
      </c>
      <c r="AL46" s="317">
        <f>IF(AND(AE46=0,AF46=0,AG46=0,AH46=0),"",IF(AND(AE46=0,AF46=0,AG46=0),AK46/AH46,IF(AND(AE46=0,AF46=0),(AK46/AVERAGE(AG46:AH46)),IF(AE46=0,(AK46/AVERAGE(AF46:AH46)),(AK46/AVERAGE(AE46:AH46))))))</f>
        <v>1.8248175182481806E-2</v>
      </c>
      <c r="AM46" s="125">
        <f t="shared" si="41"/>
        <v>0.24523160762942781</v>
      </c>
      <c r="AN46" s="126">
        <f t="shared" si="42"/>
        <v>0.25806451612903225</v>
      </c>
      <c r="AO46" s="165">
        <v>1.83</v>
      </c>
      <c r="AP46" s="166">
        <v>2.63</v>
      </c>
    </row>
    <row r="47" spans="1:42">
      <c r="A47" s="108"/>
      <c r="B47" s="108"/>
      <c r="J47" s="85"/>
      <c r="K47" s="85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57"/>
      <c r="W47" s="24"/>
      <c r="X47" s="24"/>
      <c r="Y47" s="24"/>
      <c r="Z47" s="25"/>
      <c r="AA47" s="24"/>
      <c r="AB47" s="22"/>
      <c r="AC47" s="22"/>
      <c r="AD47" s="168"/>
      <c r="AE47" s="57"/>
      <c r="AF47" s="57"/>
      <c r="AG47" s="57"/>
      <c r="AH47" s="57"/>
      <c r="AI47" s="57"/>
      <c r="AJ47" s="169"/>
      <c r="AK47" s="169"/>
      <c r="AL47" s="168"/>
      <c r="AM47" s="170"/>
      <c r="AN47" s="170"/>
      <c r="AO47" s="171"/>
    </row>
    <row r="48" spans="1:42">
      <c r="A48" s="85" t="s">
        <v>105</v>
      </c>
      <c r="B48" s="85" t="s">
        <v>106</v>
      </c>
      <c r="C48" s="85"/>
    </row>
    <row r="49" spans="1:3">
      <c r="A49" s="85" t="s">
        <v>724</v>
      </c>
      <c r="B49" s="99" t="s">
        <v>108</v>
      </c>
      <c r="C49" s="85"/>
    </row>
    <row r="50" spans="1:3">
      <c r="C50" s="85"/>
    </row>
    <row r="51" spans="1:3">
      <c r="A51" s="85" t="s">
        <v>109</v>
      </c>
      <c r="B51" s="85" t="s">
        <v>106</v>
      </c>
      <c r="C51" s="85"/>
    </row>
    <row r="52" spans="1:3">
      <c r="A52" s="85" t="s">
        <v>725</v>
      </c>
      <c r="B52" s="99" t="s">
        <v>108</v>
      </c>
      <c r="C52" s="85"/>
    </row>
    <row r="53" spans="1:3">
      <c r="C53" s="85"/>
    </row>
    <row r="54" spans="1:3">
      <c r="A54" s="85" t="s">
        <v>111</v>
      </c>
      <c r="B54" s="85" t="s">
        <v>106</v>
      </c>
      <c r="C54" s="85"/>
    </row>
    <row r="55" spans="1:3">
      <c r="A55" s="85" t="s">
        <v>725</v>
      </c>
      <c r="B55" s="99" t="s">
        <v>108</v>
      </c>
      <c r="C55" s="85"/>
    </row>
    <row r="56" spans="1:3">
      <c r="C56" s="85"/>
    </row>
    <row r="57" spans="1:3">
      <c r="A57" s="85" t="s">
        <v>112</v>
      </c>
      <c r="B57" s="99" t="s">
        <v>108</v>
      </c>
      <c r="C57" s="85"/>
    </row>
    <row r="58" spans="1:3">
      <c r="C58" s="85"/>
    </row>
    <row r="59" spans="1:3">
      <c r="A59" s="85" t="s">
        <v>113</v>
      </c>
      <c r="B59" s="85" t="s">
        <v>114</v>
      </c>
      <c r="C59" s="85"/>
    </row>
    <row r="60" spans="1:3">
      <c r="A60" s="85" t="s">
        <v>723</v>
      </c>
      <c r="B60" s="85" t="s">
        <v>114</v>
      </c>
      <c r="C60" s="85"/>
    </row>
    <row r="61" spans="1:3">
      <c r="C61" s="85"/>
    </row>
    <row r="62" spans="1:3">
      <c r="A62" s="85" t="s">
        <v>116</v>
      </c>
      <c r="B62" s="85" t="s">
        <v>117</v>
      </c>
      <c r="C62" s="85"/>
    </row>
    <row r="63" spans="1:3">
      <c r="A63" s="85" t="s">
        <v>118</v>
      </c>
      <c r="B63" s="85" t="s">
        <v>117</v>
      </c>
      <c r="C63" s="85"/>
    </row>
    <row r="64" spans="1:3">
      <c r="C64" s="85"/>
    </row>
    <row r="65" spans="1:3">
      <c r="A65" s="85" t="s">
        <v>119</v>
      </c>
      <c r="C65" s="85"/>
    </row>
    <row r="66" spans="1:3">
      <c r="A66" s="85" t="s">
        <v>120</v>
      </c>
      <c r="C66" s="85"/>
    </row>
  </sheetData>
  <mergeCells count="16">
    <mergeCell ref="AE1:AI1"/>
    <mergeCell ref="AJ1:AL1"/>
    <mergeCell ref="D1:H1"/>
    <mergeCell ref="I1:L1"/>
    <mergeCell ref="M1:Q1"/>
    <mergeCell ref="R1:U1"/>
    <mergeCell ref="V1:Z1"/>
    <mergeCell ref="AA1:AD1"/>
    <mergeCell ref="AA4:AD4"/>
    <mergeCell ref="AE4:AI4"/>
    <mergeCell ref="AJ4:AL4"/>
    <mergeCell ref="D4:H4"/>
    <mergeCell ref="I4:L4"/>
    <mergeCell ref="M4:Q4"/>
    <mergeCell ref="R4:U4"/>
    <mergeCell ref="V4: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4EEF-48F3-E346-A0F0-8E7573F4EC01}">
  <dimension ref="A1:AQ94"/>
  <sheetViews>
    <sheetView topLeftCell="A17" workbookViewId="0">
      <selection activeCell="A17" sqref="A1:AQ1048576"/>
    </sheetView>
  </sheetViews>
  <sheetFormatPr defaultColWidth="9.69921875" defaultRowHeight="14.4"/>
  <cols>
    <col min="1" max="1" width="25.796875" style="85" customWidth="1"/>
    <col min="2" max="2" width="13" style="85" customWidth="1"/>
    <col min="3" max="30" width="6.796875" style="85" customWidth="1"/>
    <col min="31" max="35" width="6.796875" style="98" customWidth="1"/>
    <col min="36" max="38" width="6.796875" style="85" customWidth="1"/>
    <col min="39" max="40" width="7.796875" style="85" customWidth="1"/>
    <col min="41" max="42" width="9.69921875" style="139"/>
    <col min="43" max="16384" width="9.69921875" style="85"/>
  </cols>
  <sheetData>
    <row r="1" spans="1:43" s="5" customFormat="1">
      <c r="A1" s="1" t="s">
        <v>121</v>
      </c>
      <c r="B1" s="2"/>
      <c r="C1" s="2"/>
      <c r="D1" s="359" t="s">
        <v>0</v>
      </c>
      <c r="E1" s="371"/>
      <c r="F1" s="371"/>
      <c r="G1" s="371"/>
      <c r="H1" s="371"/>
      <c r="I1" s="369" t="s">
        <v>0</v>
      </c>
      <c r="J1" s="371"/>
      <c r="K1" s="371"/>
      <c r="L1" s="372"/>
      <c r="M1" s="366" t="s">
        <v>1</v>
      </c>
      <c r="N1" s="360"/>
      <c r="O1" s="360"/>
      <c r="P1" s="360"/>
      <c r="Q1" s="360"/>
      <c r="R1" s="369" t="s">
        <v>1</v>
      </c>
      <c r="S1" s="360"/>
      <c r="T1" s="360"/>
      <c r="U1" s="370"/>
      <c r="V1" s="359" t="s">
        <v>2</v>
      </c>
      <c r="W1" s="371"/>
      <c r="X1" s="371"/>
      <c r="Y1" s="371"/>
      <c r="Z1" s="371"/>
      <c r="AA1" s="356" t="s">
        <v>2</v>
      </c>
      <c r="AB1" s="357"/>
      <c r="AC1" s="357"/>
      <c r="AD1" s="358"/>
      <c r="AE1" s="367" t="s">
        <v>3</v>
      </c>
      <c r="AF1" s="368"/>
      <c r="AG1" s="368"/>
      <c r="AH1" s="368"/>
      <c r="AI1" s="368"/>
      <c r="AJ1" s="369" t="s">
        <v>3</v>
      </c>
      <c r="AK1" s="360"/>
      <c r="AL1" s="370"/>
      <c r="AM1" s="3" t="s">
        <v>4</v>
      </c>
      <c r="AN1" s="4" t="s">
        <v>707</v>
      </c>
      <c r="AO1" s="172" t="s">
        <v>122</v>
      </c>
      <c r="AP1" s="172" t="s">
        <v>122</v>
      </c>
    </row>
    <row r="2" spans="1:43" s="5" customFormat="1">
      <c r="A2" s="6" t="s">
        <v>594</v>
      </c>
      <c r="B2" s="7" t="s">
        <v>6</v>
      </c>
      <c r="C2" s="7"/>
      <c r="D2" s="8" t="s">
        <v>7</v>
      </c>
      <c r="E2" s="9" t="s">
        <v>8</v>
      </c>
      <c r="F2" s="9" t="s">
        <v>9</v>
      </c>
      <c r="G2" s="9" t="s">
        <v>10</v>
      </c>
      <c r="H2" s="9" t="s">
        <v>707</v>
      </c>
      <c r="I2" s="10" t="s">
        <v>123</v>
      </c>
      <c r="J2" s="13" t="s">
        <v>4</v>
      </c>
      <c r="K2" s="13" t="s">
        <v>12</v>
      </c>
      <c r="L2" s="12" t="s">
        <v>13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707</v>
      </c>
      <c r="R2" s="10" t="s">
        <v>14</v>
      </c>
      <c r="S2" s="13" t="s">
        <v>4</v>
      </c>
      <c r="T2" s="13" t="s">
        <v>12</v>
      </c>
      <c r="U2" s="14" t="s">
        <v>13</v>
      </c>
      <c r="V2" s="8" t="s">
        <v>7</v>
      </c>
      <c r="W2" s="9" t="s">
        <v>8</v>
      </c>
      <c r="X2" s="9" t="s">
        <v>9</v>
      </c>
      <c r="Y2" s="9" t="s">
        <v>10</v>
      </c>
      <c r="Z2" s="9" t="s">
        <v>707</v>
      </c>
      <c r="AA2" s="10" t="s">
        <v>15</v>
      </c>
      <c r="AB2" s="13" t="s">
        <v>4</v>
      </c>
      <c r="AC2" s="13" t="s">
        <v>12</v>
      </c>
      <c r="AD2" s="12" t="s">
        <v>13</v>
      </c>
      <c r="AE2" s="100" t="s">
        <v>7</v>
      </c>
      <c r="AF2" s="11" t="s">
        <v>8</v>
      </c>
      <c r="AG2" s="11" t="s">
        <v>9</v>
      </c>
      <c r="AH2" s="11" t="s">
        <v>10</v>
      </c>
      <c r="AI2" s="11" t="s">
        <v>707</v>
      </c>
      <c r="AJ2" s="15" t="s">
        <v>4</v>
      </c>
      <c r="AK2" s="13" t="s">
        <v>12</v>
      </c>
      <c r="AL2" s="12" t="s">
        <v>13</v>
      </c>
      <c r="AM2" s="16" t="s">
        <v>16</v>
      </c>
      <c r="AN2" s="17" t="s">
        <v>16</v>
      </c>
      <c r="AO2" s="172" t="s">
        <v>595</v>
      </c>
      <c r="AP2" s="172" t="s">
        <v>124</v>
      </c>
    </row>
    <row r="3" spans="1:43" s="5" customFormat="1">
      <c r="A3" s="88" t="s">
        <v>596</v>
      </c>
      <c r="B3" s="88" t="s">
        <v>384</v>
      </c>
      <c r="C3" s="173" t="s">
        <v>20</v>
      </c>
      <c r="D3" s="38">
        <f>INDEX(PR!$A$1:$F$508,MATCH($B3,PR!$A:$A,0),2)</f>
        <v>17</v>
      </c>
      <c r="E3" s="39">
        <f>INDEX(PR!$A$1:$F$508,MATCH($B3,PR!$A:$A,0),3)</f>
        <v>3</v>
      </c>
      <c r="F3" s="39">
        <f>INDEX(PR!$A$1:$F$508,MATCH($B3,PR!$A:$A,0),4)</f>
        <v>0</v>
      </c>
      <c r="G3" s="39">
        <f>INDEX(PR!$A$1:$F$508,MATCH($B3,PR!$A:$A,0),5)</f>
        <v>0</v>
      </c>
      <c r="H3" s="150">
        <f>INDEX(PR!$A$1:$F$508,MATCH($B3,PR!$A:$A,0),6)</f>
        <v>0</v>
      </c>
      <c r="I3" s="34">
        <f>COUNTIF(D3:H3,"&lt;20")</f>
        <v>5</v>
      </c>
      <c r="J3" s="37">
        <f>IF(AND(D3=0,E3=0,F3=0,G3=0),H3,IF(AND(D3=0,E3=0,F3=0),AVERAGE(G3:H3),IF(AND(E3=0,D3=0),AVERAGE(F3:H3),IF(D3=0,AVERAGE(E3:H3),AVERAGE(D3:H3)))))</f>
        <v>4</v>
      </c>
      <c r="K3" s="37">
        <f>IF(AND(D3=0,E3=0,F3=0,G3=0),"",IF(AND(D3=0,E3=0,F3=0),H3-G3,IF(AND(D3=0,E3=0),(H3-AVERAGE(F3:G3)),IF(D3=0,(H3-AVERAGE(E3:G3)),(H3-AVERAGE(D3:G3))))))</f>
        <v>-5</v>
      </c>
      <c r="L3" s="35">
        <f>IF(AND(D3=0,E3=0,F3=0,G3=0),"",IF(AND(D3=0,E3=0,F3=0),K3/G3,IF(AND(D3=0,E3=0),(K3/AVERAGE(F3:G3)),IF(D3=0,(K3/AVERAGE(E3:G3)),(K3/AVERAGE(D3:G3))))))</f>
        <v>-1</v>
      </c>
      <c r="M3" s="39">
        <f>INDEX(GR!$A$1:$F$541,MATCH($B3,GR!$A:$A,0),2)</f>
        <v>11</v>
      </c>
      <c r="N3" s="39">
        <f>INDEX(GR!$A$1:$F$541,MATCH($B3,GR!$A:$A,0),3)</f>
        <v>11</v>
      </c>
      <c r="O3" s="39">
        <f>INDEX(GR!$A$1:$F$541,MATCH($B3,GR!$A:$A,0),4)</f>
        <v>1</v>
      </c>
      <c r="P3" s="39">
        <f>INDEX(GR!$A$1:$F$541,MATCH($B3,GR!$A:$A,0),5)</f>
        <v>0</v>
      </c>
      <c r="Q3" s="39">
        <f>INDEX(GR!$A$1:$F$541,MATCH($B3,GR!$A:$A,0),6)</f>
        <v>0</v>
      </c>
      <c r="R3" s="36">
        <f t="shared" ref="R3:R5" si="0">COUNTIF(M3:Q3,"&lt;10")</f>
        <v>3</v>
      </c>
      <c r="S3" s="37">
        <f>IF(AND(M3=0,N3=0,O3=0,P3=0),Q3,IF(AND(M3=0,N3=0,O3=0),AVERAGE(P3:Q3),IF(AND(N3=0,M3=0),AVERAGE(O3:Q3),IF(M3=0,AVERAGE(N3:Q3),AVERAGE(M3:Q3)))))</f>
        <v>4.5999999999999996</v>
      </c>
      <c r="T3" s="37">
        <f>IF(AND(M3=0,N3=0,O3=0,P3=0),"",IF(AND(M3=0,N3=0,O3=0),Q3-P3,IF(AND(M3=0,N3=0),(Q3-AVERAGE(O3:P3)),IF(M3=0,(Q3-AVERAGE(N3:P3)),(Q3-AVERAGE(M3:P3))))))</f>
        <v>-5.75</v>
      </c>
      <c r="U3" s="35">
        <f>IF(AND(M3=0,N3=0,O3=0,P3=0),"",IF(AND(M3=0,N3=0,O3=0),T3/P3,IF(AND(M3=0,N3=0),(T3/AVERAGE(O3:P3)),IF(M3=0,(T3/AVERAGE(N3:P3)),(T3/AVERAGE(M3:P3))))))</f>
        <v>-1</v>
      </c>
      <c r="V3" s="38">
        <f>INDEX(AE!$A$1:$K$501,MATCH($B3,AE!$A:$A,0),7)</f>
        <v>5</v>
      </c>
      <c r="W3" s="39">
        <f>INDEX(AE!$A$1:$K$501,MATCH($B3,AE!$A:$A,0),8)</f>
        <v>0</v>
      </c>
      <c r="X3" s="39">
        <f>INDEX(AE!$A$1:$K$501,MATCH($B3,AE!$A:$A,0),9)</f>
        <v>0</v>
      </c>
      <c r="Y3" s="39">
        <f>INDEX(AE!$A$1:$K$501,MATCH($B3,AE!$A:$A,0),10)</f>
        <v>0</v>
      </c>
      <c r="Z3" s="150">
        <f>INDEX(AE!$A$1:$K$501,MATCH($B3,AE!$A:$A,0),11)</f>
        <v>0</v>
      </c>
      <c r="AA3" s="36">
        <f t="shared" ref="AA3:AA5" si="1">COUNTIF(V3:Z3,"&lt;10")</f>
        <v>5</v>
      </c>
      <c r="AB3" s="37">
        <f>IF(AND(V3=0,W3=0,X3=0,Y3=0),Z3,IF(AND(V3=0,W3=0,X3=0),AVERAGE(Y3:Z3),IF(AND(W3=0,V3=0),AVERAGE(X3:Z3),IF(V3=0,AVERAGE(W3:Z3),AVERAGE(V3:Z3)))))</f>
        <v>1</v>
      </c>
      <c r="AC3" s="37">
        <f>IF(AND(V3=0,W3=0,X3=0,Y3=0),"",IF(AND(V3=0,W3=0,X3=0),Z3-Y3,IF(AND(V3=0,W3=0),(Z3-AVERAGE(X3:Y3)),IF(V3=0,(Z3-AVERAGE(W3:Y3)),(Z3-AVERAGE(V3:Y3))))))</f>
        <v>-1.25</v>
      </c>
      <c r="AD3" s="35">
        <f>IF(AND(V3=0,W3=0,X3=0,Y3=0),"",IF(AND(V3=0,W3=0,X3=0),AC3/AVERAGE(Z3:AA3),IF(AND(V3=0,W3=0),(AC3/AVERAGE(X3:Y3)),IF(V3=0,(AC3/AVERAGE(W3:Y3)),(AC3/AVERAGE(V3:Y3))))))</f>
        <v>-1</v>
      </c>
      <c r="AE3" s="106">
        <f>INDEX(AE!$A$1:$K$501,MATCH($B3,AE!$A:$A,0),2)</f>
        <v>11</v>
      </c>
      <c r="AF3" s="107">
        <f>INDEX(AE!$A$1:$K$501,MATCH($B3,AE!$A:$A,0),3)</f>
        <v>5</v>
      </c>
      <c r="AG3" s="107">
        <f>INDEX(AE!$A$1:$K$501,MATCH($B3,AE!$A:$A,0),4)</f>
        <v>0</v>
      </c>
      <c r="AH3" s="107">
        <f>INDEX(AE!$A$1:$K$501,MATCH($B3,AE!$A:$A,0),5)</f>
        <v>0</v>
      </c>
      <c r="AI3" s="154">
        <f>INDEX(AE!$A$1:$K$501,MATCH($B3,AE!$A:$A,0),6)</f>
        <v>0</v>
      </c>
      <c r="AJ3" s="40">
        <f>IF(AND(AE3=0,AF3=0,AG3=0,AH3=0),AI3,IF(AND(AE3=0,AF3=0,AG3=0),AVERAGE(AH3:AI3),IF(AND(AF3=0,AE3=0),AVERAGE(AG3:AI3),IF(AE3=0,AVERAGE(AF3:AI3),AVERAGE(AE3:AI3)))))</f>
        <v>3.2</v>
      </c>
      <c r="AK3" s="37">
        <f>IF(AND(AE3=0,AF3=0,AG3=0,AH3=0),"",IF(AND(AE3=0,AF3=0,AG3=0),AI3-AH3,IF(AND(AE3=0,AF3=0),(AI3-AVERAGE(AG3:AH3)),IF(AE3=0,(AI3-AVERAGE(AF3:AH3)),(AI3-AVERAGE(AE3:AH3))))))</f>
        <v>-4</v>
      </c>
      <c r="AL3" s="35">
        <f>IF(AND(AE3=0,AF3=0,AG3=0,AH3=0),"",IF(AND(AE3=0,AF3=0,AG3=0),AK3/AH3,IF(AND(AE3=0,AF3=0),(AK3/AVERAGE(AG3:AH3)),IF(AE3=0,(AK3/AVERAGE(AF3:AH3)),(AK3/AVERAGE(AE3:AH3))))))</f>
        <v>-1</v>
      </c>
      <c r="AM3" s="41">
        <f t="shared" ref="AM3:AM5" si="2">IF(AJ3=0,"",AB3/AJ3)</f>
        <v>0.3125</v>
      </c>
      <c r="AN3" s="42" t="str">
        <f t="shared" ref="AN3:AN5" si="3">IF(AI3=0,"",Z3/AI3)</f>
        <v/>
      </c>
      <c r="AO3" s="174"/>
      <c r="AP3" s="174"/>
    </row>
    <row r="4" spans="1:43" s="5" customFormat="1">
      <c r="A4" s="108" t="s">
        <v>597</v>
      </c>
      <c r="B4" s="108" t="s">
        <v>383</v>
      </c>
      <c r="C4" s="256"/>
      <c r="D4" s="23">
        <f>INDEX(PR!$A$1:$F$508,MATCH($B4,PR!$A:$A,0),2)</f>
        <v>22</v>
      </c>
      <c r="E4" s="24">
        <f>INDEX(PR!$A$1:$F$508,MATCH($B4,PR!$A:$A,0),3)</f>
        <v>41</v>
      </c>
      <c r="F4" s="24">
        <f>INDEX(PR!$A$1:$F$508,MATCH($B4,PR!$A:$A,0),4)</f>
        <v>37</v>
      </c>
      <c r="G4" s="24">
        <f>INDEX(PR!$A$1:$F$508,MATCH($B4,PR!$A:$A,0),5)</f>
        <v>32</v>
      </c>
      <c r="H4" s="25">
        <f>INDEX(PR!$A$1:$F$508,MATCH($B4,PR!$A:$A,0),6)</f>
        <v>41</v>
      </c>
      <c r="I4" s="19">
        <f t="shared" ref="I4:I5" si="4">COUNTIF(D4:H4,"&lt;20")</f>
        <v>0</v>
      </c>
      <c r="J4" s="22">
        <f t="shared" ref="J4:J5" si="5">IF(AND(D4=0,E4=0,F4=0,G4=0),H4,IF(AND(D4=0,E4=0,F4=0),AVERAGE(G4:H4),IF(AND(E4=0,D4=0),AVERAGE(F4:H4),IF(D4=0,AVERAGE(E4:H4),AVERAGE(D4:H4)))))</f>
        <v>34.6</v>
      </c>
      <c r="K4" s="22">
        <f t="shared" ref="K4:K5" si="6">IF(AND(D4=0,E4=0,F4=0,G4=0),"",IF(AND(D4=0,E4=0,F4=0),H4-G4,IF(AND(D4=0,E4=0),(H4-AVERAGE(F4:G4)),IF(D4=0,(H4-AVERAGE(E4:G4)),(H4-AVERAGE(D4:G4))))))</f>
        <v>8</v>
      </c>
      <c r="L4" s="31">
        <f t="shared" ref="L4:L12" si="7">IF(AND(D4=0,E4=0,F4=0,G4=0),"",IF(AND(D4=0,E4=0,F4=0),K4/G4,IF(AND(D4=0,E4=0),(K4/AVERAGE(F4:G4)),IF(D4=0,(K4/AVERAGE(E4:G4)),(K4/AVERAGE(D4:G4))))))</f>
        <v>0.24242424242424243</v>
      </c>
      <c r="M4" s="24">
        <f>INDEX(GR!$A$1:$F$541,MATCH($B4,GR!$A:$A,0),2)</f>
        <v>0</v>
      </c>
      <c r="N4" s="24">
        <f>INDEX(GR!$A$1:$F$541,MATCH($B4,GR!$A:$A,0),3)</f>
        <v>3</v>
      </c>
      <c r="O4" s="24">
        <f>INDEX(GR!$A$1:$F$541,MATCH($B4,GR!$A:$A,0),4)</f>
        <v>13</v>
      </c>
      <c r="P4" s="24">
        <f>INDEX(GR!$A$1:$F$541,MATCH($B4,GR!$A:$A,0),5)</f>
        <v>28</v>
      </c>
      <c r="Q4" s="24">
        <f>INDEX(GR!$A$1:$F$541,MATCH($B4,GR!$A:$A,0),6)</f>
        <v>15</v>
      </c>
      <c r="R4" s="323">
        <f t="shared" si="0"/>
        <v>2</v>
      </c>
      <c r="S4" s="22">
        <f t="shared" ref="S4:S5" si="8">IF(AND(M4=0,N4=0,O4=0,P4=0),Q4,IF(AND(M4=0,N4=0,O4=0),AVERAGE(P4:Q4),IF(AND(N4=0,M4=0),AVERAGE(O4:Q4),IF(M4=0,AVERAGE(N4:Q4),AVERAGE(M4:Q4)))))</f>
        <v>14.75</v>
      </c>
      <c r="T4" s="22">
        <f t="shared" ref="T4:T5" si="9">IF(AND(M4=0,N4=0,O4=0,P4=0),"",IF(AND(M4=0,N4=0,O4=0),Q4-P4,IF(AND(M4=0,N4=0),(Q4-AVERAGE(O4:P4)),IF(M4=0,(Q4-AVERAGE(N4:P4)),(Q4-AVERAGE(M4:P4))))))</f>
        <v>0.33333333333333393</v>
      </c>
      <c r="U4" s="31">
        <f t="shared" ref="U4:U29" si="10">IF(AND(M4=0,N4=0,O4=0,P4=0),"",IF(AND(M4=0,N4=0,O4=0),T4/P4,IF(AND(M4=0,N4=0),(T4/AVERAGE(O4:P4)),IF(M4=0,(T4/AVERAGE(N4:P4)),(T4/AVERAGE(M4:P4))))))</f>
        <v>2.272727272727277E-2</v>
      </c>
      <c r="V4" s="23">
        <f>INDEX(AE!$A$1:$K$501,MATCH($B4,AE!$A:$A,0),7)</f>
        <v>15</v>
      </c>
      <c r="W4" s="24">
        <f>INDEX(AE!$A$1:$K$501,MATCH($B4,AE!$A:$A,0),8)</f>
        <v>22</v>
      </c>
      <c r="X4" s="24">
        <f>INDEX(AE!$A$1:$K$501,MATCH($B4,AE!$A:$A,0),9)</f>
        <v>13</v>
      </c>
      <c r="Y4" s="24">
        <f>INDEX(AE!$A$1:$K$501,MATCH($B4,AE!$A:$A,0),10)</f>
        <v>14</v>
      </c>
      <c r="Z4" s="25">
        <f>INDEX(AE!$A$1:$K$501,MATCH($B4,AE!$A:$A,0),11)</f>
        <v>19</v>
      </c>
      <c r="AA4" s="21">
        <f t="shared" si="1"/>
        <v>0</v>
      </c>
      <c r="AB4" s="22">
        <f>IF(AND(V4=0,W4=0,X4=0,Y4=0),Z4,IF(AND(V4=0,W4=0,X4=0),AVERAGE(Y4:Z4),IF(AND(W4=0,V4=0),AVERAGE(X4:Z4),IF(V4=0,AVERAGE(W4:Z4),AVERAGE(V4:Z4)))))</f>
        <v>16.600000000000001</v>
      </c>
      <c r="AC4" s="22">
        <f>IF(AND(V4=0,W4=0,X4=0,Y4=0),"",IF(AND(V4=0,W4=0,X4=0),Z4-Y4,IF(AND(V4=0,W4=0),(Z4-AVERAGE(X4:Y4)),IF(V4=0,(Z4-AVERAGE(W4:Y4)),(Z4-AVERAGE(V4:Y4))))))</f>
        <v>3</v>
      </c>
      <c r="AD4" s="31">
        <f>IF(AND(V4=0,W4=0,X4=0,Y4=0),"",IF(AND(V4=0,W4=0,X4=0),AC4/AVERAGE(Z4:AA4),IF(AND(V4=0,W4=0),(AC4/AVERAGE(X4:Y4)),IF(V4=0,(AC4/AVERAGE(W4:Y4)),(AC4/AVERAGE(V4:Y4))))))</f>
        <v>0.1875</v>
      </c>
      <c r="AE4" s="101">
        <f>INDEX(AE!$A$1:$K$501,MATCH($B4,AE!$A:$A,0),2)</f>
        <v>20</v>
      </c>
      <c r="AF4" s="102">
        <f>INDEX(AE!$A$1:$K$501,MATCH($B4,AE!$A:$A,0),3)</f>
        <v>41</v>
      </c>
      <c r="AG4" s="102">
        <f>INDEX(AE!$A$1:$K$501,MATCH($B4,AE!$A:$A,0),4)</f>
        <v>34</v>
      </c>
      <c r="AH4" s="102">
        <f>INDEX(AE!$A$1:$K$501,MATCH($B4,AE!$A:$A,0),5)</f>
        <v>24</v>
      </c>
      <c r="AI4" s="152">
        <f>INDEX(AE!$A$1:$K$501,MATCH($B4,AE!$A:$A,0),6)</f>
        <v>29</v>
      </c>
      <c r="AJ4" s="27">
        <f t="shared" ref="AJ4:AJ5" si="11">IF(AND(AE4=0,AF4=0,AG4=0,AH4=0),AI4,IF(AND(AE4=0,AF4=0,AG4=0),AVERAGE(AH4:AI4),IF(AND(AF4=0,AE4=0),AVERAGE(AG4:AI4),IF(AE4=0,AVERAGE(AF4:AI4),AVERAGE(AE4:AI4)))))</f>
        <v>29.6</v>
      </c>
      <c r="AK4" s="22">
        <f t="shared" ref="AK4:AK5" si="12">IF(AND(AE4=0,AF4=0,AG4=0,AH4=0),"",IF(AND(AE4=0,AF4=0,AG4=0),AI4-AH4,IF(AND(AE4=0,AF4=0),(AI4-AVERAGE(AG4:AH4)),IF(AE4=0,(AI4-AVERAGE(AF4:AH4)),(AI4-AVERAGE(AE4:AH4))))))</f>
        <v>-0.75</v>
      </c>
      <c r="AL4" s="326">
        <f t="shared" ref="AL4:AL29" si="13">IF(AND(AE4=0,AF4=0,AG4=0,AH4=0),"",IF(AND(AE4=0,AF4=0,AG4=0),AK4/AH4,IF(AND(AE4=0,AF4=0),(AK4/AVERAGE(AG4:AH4)),IF(AE4=0,(AK4/AVERAGE(AF4:AH4)),(AK4/AVERAGE(AE4:AH4))))))</f>
        <v>-2.5210084033613446E-2</v>
      </c>
      <c r="AM4" s="28">
        <f t="shared" si="2"/>
        <v>0.56081081081081086</v>
      </c>
      <c r="AN4" s="32">
        <f t="shared" si="3"/>
        <v>0.65517241379310343</v>
      </c>
      <c r="AO4" s="174"/>
      <c r="AP4" s="174"/>
    </row>
    <row r="5" spans="1:43" s="48" customFormat="1">
      <c r="A5" s="49" t="s">
        <v>598</v>
      </c>
      <c r="B5" s="81" t="s">
        <v>599</v>
      </c>
      <c r="C5" s="91"/>
      <c r="D5" s="73">
        <f>SUM(D3:D4)</f>
        <v>39</v>
      </c>
      <c r="E5" s="53">
        <f>SUM(E3:E4)</f>
        <v>44</v>
      </c>
      <c r="F5" s="53">
        <f>SUM(F3:F4)</f>
        <v>37</v>
      </c>
      <c r="G5" s="53">
        <f>SUM(G3:G4)</f>
        <v>32</v>
      </c>
      <c r="H5" s="74">
        <f>SUM(H3:H4)</f>
        <v>41</v>
      </c>
      <c r="I5" s="19">
        <f t="shared" si="4"/>
        <v>0</v>
      </c>
      <c r="J5" s="52">
        <f t="shared" si="5"/>
        <v>38.6</v>
      </c>
      <c r="K5" s="52">
        <f t="shared" si="6"/>
        <v>3</v>
      </c>
      <c r="L5" s="31">
        <f t="shared" si="7"/>
        <v>7.8947368421052627E-2</v>
      </c>
      <c r="M5" s="73">
        <f>SUM(M3:M4)</f>
        <v>11</v>
      </c>
      <c r="N5" s="53">
        <f>SUM(N3:N4)</f>
        <v>14</v>
      </c>
      <c r="O5" s="53">
        <f>SUM(O3:O4)</f>
        <v>14</v>
      </c>
      <c r="P5" s="53">
        <f>SUM(P3:P4)</f>
        <v>28</v>
      </c>
      <c r="Q5" s="74">
        <f>SUM(Q3:Q4)</f>
        <v>15</v>
      </c>
      <c r="R5" s="51">
        <f t="shared" si="0"/>
        <v>0</v>
      </c>
      <c r="S5" s="52">
        <f t="shared" si="8"/>
        <v>16.399999999999999</v>
      </c>
      <c r="T5" s="52">
        <f t="shared" si="9"/>
        <v>-1.75</v>
      </c>
      <c r="U5" s="316">
        <f t="shared" si="10"/>
        <v>-0.1044776119402985</v>
      </c>
      <c r="V5" s="73">
        <f>SUM(V3:V4)</f>
        <v>20</v>
      </c>
      <c r="W5" s="53">
        <f>SUM(W3:W4)</f>
        <v>22</v>
      </c>
      <c r="X5" s="53">
        <f>SUM(X3:X4)</f>
        <v>13</v>
      </c>
      <c r="Y5" s="53">
        <f>SUM(Y3:Y4)</f>
        <v>14</v>
      </c>
      <c r="Z5" s="74">
        <f>SUM(Z3:Z4)</f>
        <v>19</v>
      </c>
      <c r="AA5" s="51">
        <f t="shared" si="1"/>
        <v>0</v>
      </c>
      <c r="AB5" s="52">
        <f t="shared" ref="AB5" si="14">IF(AND(V5=0,W5=0,X5=0,Y5=0),Z5,IF(AND(V5=0,W5=0,X5=0),AVERAGE(Y5:Z5),IF(AND(W5=0,V5=0),AVERAGE(X5:Z5),IF(V5=0,AVERAGE(W5:Z5),AVERAGE(V5:Z5)))))</f>
        <v>17.600000000000001</v>
      </c>
      <c r="AC5" s="52">
        <f t="shared" ref="AC5" si="15">IF(AND(V5=0,W5=0,X5=0,Y5=0),"",IF(AND(V5=0,W5=0,X5=0),Z5-Y5,IF(AND(V5=0,W5=0),(Z5-AVERAGE(X5:Y5)),IF(V5=0,(Z5-AVERAGE(W5:Y5)),(Z5-AVERAGE(V5:Y5))))))</f>
        <v>1.75</v>
      </c>
      <c r="AD5" s="83">
        <f t="shared" ref="AD5" si="16">IF(AND(V5=0,W5=0,X5=0,Y5=0),"",IF(AND(V5=0,W5=0,X5=0),AC5/AVERAGE(Z5:AA5),IF(AND(V5=0,W5=0),(AC5/AVERAGE(X5:Y5)),IF(V5=0,(AC5/AVERAGE(W5:Y5)),(AC5/AVERAGE(V5:Y5))))))</f>
        <v>0.10144927536231885</v>
      </c>
      <c r="AE5" s="73">
        <f>SUM(AE3:AE4)</f>
        <v>31</v>
      </c>
      <c r="AF5" s="53">
        <f>SUM(AF3:AF4)</f>
        <v>46</v>
      </c>
      <c r="AG5" s="53">
        <f>SUM(AG3:AG4)</f>
        <v>34</v>
      </c>
      <c r="AH5" s="53">
        <f>SUM(AH3:AH4)</f>
        <v>24</v>
      </c>
      <c r="AI5" s="74">
        <f>SUM(AI3:AI4)</f>
        <v>29</v>
      </c>
      <c r="AJ5" s="54">
        <f t="shared" si="11"/>
        <v>32.799999999999997</v>
      </c>
      <c r="AK5" s="52">
        <f t="shared" si="12"/>
        <v>-4.75</v>
      </c>
      <c r="AL5" s="327">
        <f t="shared" si="13"/>
        <v>-0.14074074074074075</v>
      </c>
      <c r="AM5" s="55">
        <f t="shared" si="2"/>
        <v>0.53658536585365868</v>
      </c>
      <c r="AN5" s="56">
        <f t="shared" si="3"/>
        <v>0.65517241379310343</v>
      </c>
      <c r="AO5" s="175">
        <v>1.55</v>
      </c>
      <c r="AP5" s="176">
        <v>2.08</v>
      </c>
    </row>
    <row r="6" spans="1:43" s="48" customFormat="1">
      <c r="A6" s="49"/>
      <c r="B6" s="81"/>
      <c r="C6" s="91"/>
      <c r="D6" s="73"/>
      <c r="E6" s="53"/>
      <c r="F6" s="53"/>
      <c r="G6" s="53"/>
      <c r="H6" s="74"/>
      <c r="I6" s="19"/>
      <c r="J6" s="52"/>
      <c r="K6" s="52"/>
      <c r="L6" s="83"/>
      <c r="M6" s="53"/>
      <c r="N6" s="53"/>
      <c r="O6" s="53"/>
      <c r="P6" s="53"/>
      <c r="Q6" s="53"/>
      <c r="R6" s="51"/>
      <c r="S6" s="52"/>
      <c r="T6" s="52"/>
      <c r="U6" s="31"/>
      <c r="V6" s="73"/>
      <c r="W6" s="53"/>
      <c r="X6" s="53"/>
      <c r="Y6" s="53"/>
      <c r="Z6" s="74"/>
      <c r="AA6" s="51"/>
      <c r="AB6" s="52"/>
      <c r="AC6" s="52"/>
      <c r="AD6" s="83"/>
      <c r="AE6" s="127"/>
      <c r="AF6" s="128"/>
      <c r="AG6" s="128"/>
      <c r="AH6" s="128"/>
      <c r="AI6" s="129"/>
      <c r="AJ6" s="54"/>
      <c r="AK6" s="52"/>
      <c r="AL6" s="31" t="str">
        <f t="shared" si="13"/>
        <v/>
      </c>
      <c r="AM6" s="55"/>
      <c r="AN6" s="56"/>
      <c r="AO6" s="177"/>
      <c r="AP6" s="177"/>
    </row>
    <row r="7" spans="1:43" s="18" customFormat="1">
      <c r="A7" s="108" t="s">
        <v>726</v>
      </c>
      <c r="B7" s="108" t="s">
        <v>131</v>
      </c>
      <c r="D7" s="23">
        <f>INDEX(PR!$A$1:$F$508,MATCH($B7,PR!$A:$A,0),2)</f>
        <v>22</v>
      </c>
      <c r="E7" s="24">
        <f>INDEX(PR!$A$1:$F$508,MATCH($B7,PR!$A:$A,0),3)</f>
        <v>22</v>
      </c>
      <c r="F7" s="24">
        <f>INDEX(PR!$A$1:$F$508,MATCH($B7,PR!$A:$A,0),4)</f>
        <v>17</v>
      </c>
      <c r="G7" s="24">
        <f>INDEX(PR!$A$1:$F$508,MATCH($B7,PR!$A:$A,0),5)</f>
        <v>6</v>
      </c>
      <c r="H7" s="25">
        <f>INDEX(PR!$A$1:$F$508,MATCH($B7,PR!$A:$A,0),6)</f>
        <v>15</v>
      </c>
      <c r="I7" s="320">
        <f>COUNTIF(D7:H7,"&lt;20")</f>
        <v>3</v>
      </c>
      <c r="J7" s="22">
        <f>IF(AND(D7=0,E7=0,F7=0,G7=0),H7,IF(AND(D7=0,E7=0,F7=0),AVERAGE(G7:H7),IF(AND(E7=0,D7=0),AVERAGE(F7:H7),IF(D7=0,AVERAGE(E7:H7),AVERAGE(D7:H7)))))</f>
        <v>16.399999999999999</v>
      </c>
      <c r="K7" s="22">
        <f>IF(AND(D7=0,E7=0,F7=0,G7=0),"",IF(AND(D7=0,E7=0,F7=0),H7-G7,IF(AND(D7=0,E7=0),(H7-AVERAGE(F7:G7)),IF(D7=0,(H7-AVERAGE(E7:G7)),(H7-AVERAGE(D7:G7))))))</f>
        <v>-1.75</v>
      </c>
      <c r="L7" s="322">
        <f t="shared" si="7"/>
        <v>-0.1044776119402985</v>
      </c>
      <c r="M7" s="24">
        <f>INDEX(GR!$A$1:$F$541,MATCH($B7,GR!$A:$A,0),2)</f>
        <v>16</v>
      </c>
      <c r="N7" s="24">
        <f>INDEX(GR!$A$1:$F$541,MATCH($B7,GR!$A:$A,0),3)</f>
        <v>11</v>
      </c>
      <c r="O7" s="24">
        <f>INDEX(GR!$A$1:$F$541,MATCH($B7,GR!$A:$A,0),4)</f>
        <v>10</v>
      </c>
      <c r="P7" s="24">
        <f>INDEX(GR!$A$1:$F$541,MATCH($B7,GR!$A:$A,0),5)</f>
        <v>10</v>
      </c>
      <c r="Q7" s="24">
        <f>INDEX(GR!$A$1:$F$541,MATCH($B7,GR!$A:$A,0),6)</f>
        <v>1</v>
      </c>
      <c r="R7" s="21">
        <f t="shared" ref="R7:R12" si="17">COUNTIF(M7:Q7,"&lt;10")</f>
        <v>1</v>
      </c>
      <c r="S7" s="22">
        <f>IF(AND(M7=0,N7=0,O7=0,P7=0),Q7,IF(AND(M7=0,N7=0,O7=0),AVERAGE(P7:Q7),IF(AND(N7=0,M7=0),AVERAGE(O7:Q7),IF(M7=0,AVERAGE(N7:Q7),AVERAGE(M7:Q7)))))</f>
        <v>9.6</v>
      </c>
      <c r="T7" s="22">
        <f>IF(AND(M7=0,N7=0,O7=0,P7=0),"",IF(AND(M7=0,N7=0,O7=0),Q7-P7,IF(AND(M7=0,N7=0),(Q7-AVERAGE(O7:P7)),IF(M7=0,(Q7-AVERAGE(N7:P7)),(Q7-AVERAGE(M7:P7))))))</f>
        <v>-10.75</v>
      </c>
      <c r="U7" s="315">
        <f t="shared" si="10"/>
        <v>-0.91489361702127658</v>
      </c>
      <c r="V7" s="23">
        <f>INDEX(AE!$A$1:$K$501,MATCH($B7,AE!$A:$A,0),7)</f>
        <v>8</v>
      </c>
      <c r="W7" s="24">
        <f>INDEX(AE!$A$1:$K$501,MATCH($B7,AE!$A:$A,0),8)</f>
        <v>4</v>
      </c>
      <c r="X7" s="24">
        <f>INDEX(AE!$A$1:$K$501,MATCH($B7,AE!$A:$A,0),9)</f>
        <v>7</v>
      </c>
      <c r="Y7" s="24">
        <f>INDEX(AE!$A$1:$K$501,MATCH($B7,AE!$A:$A,0),10)</f>
        <v>1</v>
      </c>
      <c r="Z7" s="25">
        <f>INDEX(AE!$A$1:$K$501,MATCH($B7,AE!$A:$A,0),11)</f>
        <v>9</v>
      </c>
      <c r="AA7" s="46">
        <f t="shared" ref="AA7:AA18" si="18">COUNTIF(V7:Z7,"&lt;10")</f>
        <v>5</v>
      </c>
      <c r="AB7" s="22">
        <f>IF(AND(V7=0,W7=0,X7=0,Y7=0),Z7,IF(AND(V7=0,W7=0,X7=0),AVERAGE(Y7:Z7),IF(AND(W7=0,V7=0),AVERAGE(X7:Z7),IF(V7=0,AVERAGE(W7:Z7),AVERAGE(V7:Z7)))))</f>
        <v>5.8</v>
      </c>
      <c r="AC7" s="22">
        <f>IF(AND(V7=0,W7=0,X7=0,Y7=0),"",IF(AND(V7=0,W7=0,X7=0),Z7-Y7,IF(AND(V7=0,W7=0),(Z7-AVERAGE(X7:Y7)),IF(V7=0,(Z7-AVERAGE(W7:Y7)),(Z7-AVERAGE(V7:Y7))))))</f>
        <v>4</v>
      </c>
      <c r="AD7" s="31">
        <f>IF(AND(V7=0,W7=0,X7=0,Y7=0),"",IF(AND(V7=0,W7=0,X7=0),AC7/AVERAGE(Z7:AA7),IF(AND(V7=0,W7=0),(AC7/AVERAGE(X7:Y7)),IF(V7=0,(AC7/AVERAGE(W7:Y7)),(AC7/AVERAGE(V7:Y7))))))</f>
        <v>0.8</v>
      </c>
      <c r="AE7" s="101">
        <f>INDEX(AE!$A$1:$K$501,MATCH($B7,AE!$A:$A,0),2)</f>
        <v>10</v>
      </c>
      <c r="AF7" s="102">
        <f>INDEX(AE!$A$1:$K$501,MATCH($B7,AE!$A:$A,0),3)</f>
        <v>5</v>
      </c>
      <c r="AG7" s="102">
        <f>INDEX(AE!$A$1:$K$501,MATCH($B7,AE!$A:$A,0),4)</f>
        <v>8</v>
      </c>
      <c r="AH7" s="102">
        <f>INDEX(AE!$A$1:$K$501,MATCH($B7,AE!$A:$A,0),5)</f>
        <v>3</v>
      </c>
      <c r="AI7" s="152">
        <f>INDEX(AE!$A$1:$K$501,MATCH($B7,AE!$A:$A,0),6)</f>
        <v>11</v>
      </c>
      <c r="AJ7" s="27">
        <f>IF(AND(AE7=0,AF7=0,AG7=0,AH7=0),AI7,IF(AND(AE7=0,AF7=0,AG7=0),AVERAGE(AH7:AI7),IF(AND(AF7=0,AE7=0),AVERAGE(AG7:AI7),IF(AE7=0,AVERAGE(AF7:AI7),AVERAGE(AE7:AI7)))))</f>
        <v>7.4</v>
      </c>
      <c r="AK7" s="22">
        <f>IF(AND(AE7=0,AF7=0,AG7=0,AH7=0),"",IF(AND(AE7=0,AF7=0,AG7=0),AI7-AH7,IF(AND(AE7=0,AF7=0),(AI7-AVERAGE(AG7:AH7)),IF(AE7=0,(AI7-AVERAGE(AF7:AH7)),(AI7-AVERAGE(AE7:AH7))))))</f>
        <v>4.5</v>
      </c>
      <c r="AL7" s="31">
        <f t="shared" si="13"/>
        <v>0.69230769230769229</v>
      </c>
      <c r="AM7" s="28">
        <f t="shared" ref="AM7:AM18" si="19">IF(AJ7=0,"",AB7/AJ7)</f>
        <v>0.78378378378378377</v>
      </c>
      <c r="AN7" s="32">
        <f t="shared" ref="AN7:AN18" si="20">IF(AI7=0,"",Z7/AI7)</f>
        <v>0.81818181818181823</v>
      </c>
      <c r="AO7" s="178" t="s">
        <v>600</v>
      </c>
      <c r="AP7" s="179">
        <v>2.27</v>
      </c>
    </row>
    <row r="8" spans="1:43" s="108" customFormat="1">
      <c r="A8" s="235" t="s">
        <v>727</v>
      </c>
      <c r="B8" s="235" t="s">
        <v>428</v>
      </c>
      <c r="C8" s="235" t="s">
        <v>20</v>
      </c>
      <c r="D8" s="237">
        <f>INDEX(PR!$A$1:$F$508,MATCH($B8,PR!$A:$A,0),2)</f>
        <v>25</v>
      </c>
      <c r="E8" s="238">
        <f>INDEX(PR!$A$1:$F$508,MATCH($B8,PR!$A:$A,0),3)</f>
        <v>23</v>
      </c>
      <c r="F8" s="238">
        <f>INDEX(PR!$A$1:$F$508,MATCH($B8,PR!$A:$A,0),4)</f>
        <v>10</v>
      </c>
      <c r="G8" s="238">
        <f>INDEX(PR!$A$1:$F$508,MATCH($B8,PR!$A:$A,0),5)</f>
        <v>3</v>
      </c>
      <c r="H8" s="239">
        <f>INDEX(PR!$A$1:$F$508,MATCH($B8,PR!$A:$A,0),6)</f>
        <v>2</v>
      </c>
      <c r="I8" s="311">
        <f t="shared" ref="I8:I27" si="21">COUNTIF(D8:H8,"&lt;20")</f>
        <v>3</v>
      </c>
      <c r="J8" s="241">
        <f t="shared" ref="J8:J27" si="22">IF(AND(D8=0,E8=0,F8=0,G8=0),H8,IF(AND(D8=0,E8=0,F8=0),AVERAGE(G8:H8),IF(AND(E8=0,D8=0),AVERAGE(F8:H8),IF(D8=0,AVERAGE(E8:H8),AVERAGE(D8:H8)))))</f>
        <v>12.6</v>
      </c>
      <c r="K8" s="241">
        <f t="shared" ref="K8:K27" si="23">IF(AND(D8=0,E8=0,F8=0,G8=0),"",IF(AND(D8=0,E8=0,F8=0),H8-G8,IF(AND(D8=0,E8=0),(H8-AVERAGE(F8:G8)),IF(D8=0,(H8-AVERAGE(E8:G8)),(H8-AVERAGE(D8:G8))))))</f>
        <v>-13.25</v>
      </c>
      <c r="L8" s="242">
        <f t="shared" si="7"/>
        <v>-0.86885245901639341</v>
      </c>
      <c r="M8" s="238">
        <f>INDEX(GR!$A$1:$F$541,MATCH($B8,GR!$A:$A,0),2)</f>
        <v>11</v>
      </c>
      <c r="N8" s="238">
        <f>INDEX(GR!$A$1:$F$541,MATCH($B8,GR!$A:$A,0),3)</f>
        <v>13</v>
      </c>
      <c r="O8" s="238">
        <f>INDEX(GR!$A$1:$F$541,MATCH($B8,GR!$A:$A,0),4)</f>
        <v>7</v>
      </c>
      <c r="P8" s="238">
        <f>INDEX(GR!$A$1:$F$541,MATCH($B8,GR!$A:$A,0),5)</f>
        <v>6</v>
      </c>
      <c r="Q8" s="238">
        <f>INDEX(GR!$A$1:$F$541,MATCH($B8,GR!$A:$A,0),6)</f>
        <v>2</v>
      </c>
      <c r="R8" s="302">
        <f t="shared" si="17"/>
        <v>3</v>
      </c>
      <c r="S8" s="241">
        <f t="shared" ref="S8:S12" si="24">IF(AND(M8=0,N8=0,O8=0,P8=0),Q8,IF(AND(M8=0,N8=0,O8=0),AVERAGE(P8:Q8),IF(AND(N8=0,M8=0),AVERAGE(O8:Q8),IF(M8=0,AVERAGE(N8:Q8),AVERAGE(M8:Q8)))))</f>
        <v>7.8</v>
      </c>
      <c r="T8" s="241">
        <f t="shared" ref="T8:T27" si="25">IF(AND(M8=0,N8=0,O8=0,P8=0),"",IF(AND(M8=0,N8=0,O8=0),Q8-P8,IF(AND(M8=0,N8=0),(Q8-AVERAGE(O8:P8)),IF(M8=0,(Q8-AVERAGE(N8:P8)),(Q8-AVERAGE(M8:P8))))))</f>
        <v>-7.25</v>
      </c>
      <c r="U8" s="242">
        <f t="shared" si="10"/>
        <v>-0.78378378378378377</v>
      </c>
      <c r="V8" s="237">
        <f>INDEX(AE!$A$1:$K$501,MATCH($B8,AE!$A:$A,0),7)</f>
        <v>11</v>
      </c>
      <c r="W8" s="238">
        <f>INDEX(AE!$A$1:$K$501,MATCH($B8,AE!$A:$A,0),8)</f>
        <v>7</v>
      </c>
      <c r="X8" s="238">
        <f>INDEX(AE!$A$1:$K$501,MATCH($B8,AE!$A:$A,0),9)</f>
        <v>2</v>
      </c>
      <c r="Y8" s="238">
        <f>INDEX(AE!$A$1:$K$501,MATCH($B8,AE!$A:$A,0),10)</f>
        <v>0</v>
      </c>
      <c r="Z8" s="239">
        <f>INDEX(AE!$A$1:$K$501,MATCH($B8,AE!$A:$A,0),11)</f>
        <v>1</v>
      </c>
      <c r="AA8" s="243">
        <f t="shared" si="18"/>
        <v>4</v>
      </c>
      <c r="AB8" s="241">
        <f t="shared" ref="AB8:AB18" si="26">IF(AND(V8=0,W8=0,X8=0,Y8=0),Z8,IF(AND(V8=0,W8=0,X8=0),AVERAGE(Y8:Z8),IF(AND(W8=0,V8=0),AVERAGE(X8:Z8),IF(V8=0,AVERAGE(W8:Z8),AVERAGE(V8:Z8)))))</f>
        <v>4.2</v>
      </c>
      <c r="AC8" s="241">
        <f t="shared" ref="AC8:AC18" si="27">IF(AND(V8=0,W8=0,X8=0,Y8=0),"",IF(AND(V8=0,W8=0,X8=0),Z8-Y8,IF(AND(V8=0,W8=0),(Z8-AVERAGE(X8:Y8)),IF(V8=0,(Z8-AVERAGE(W8:Y8)),(Z8-AVERAGE(V8:Y8))))))</f>
        <v>-4</v>
      </c>
      <c r="AD8" s="242">
        <f t="shared" ref="AD8:AD18" si="28">IF(AND(V8=0,W8=0,X8=0,Y8=0),"",IF(AND(V8=0,W8=0,X8=0),AC8/AVERAGE(Z8:AA8),IF(AND(V8=0,W8=0),(AC8/AVERAGE(X8:Y8)),IF(V8=0,(AC8/AVERAGE(W8:Y8)),(AC8/AVERAGE(V8:Y8))))))</f>
        <v>-0.8</v>
      </c>
      <c r="AE8" s="304">
        <f>INDEX(AE!$A$1:$K$501,MATCH($B8,AE!$A:$A,0),2)</f>
        <v>13</v>
      </c>
      <c r="AF8" s="305">
        <f>INDEX(AE!$A$1:$K$501,MATCH($B8,AE!$A:$A,0),3)</f>
        <v>9</v>
      </c>
      <c r="AG8" s="305">
        <f>INDEX(AE!$A$1:$K$501,MATCH($B8,AE!$A:$A,0),4)</f>
        <v>2</v>
      </c>
      <c r="AH8" s="305">
        <f>INDEX(AE!$A$1:$K$501,MATCH($B8,AE!$A:$A,0),5)</f>
        <v>0</v>
      </c>
      <c r="AI8" s="306">
        <f>INDEX(AE!$A$1:$K$501,MATCH($B8,AE!$A:$A,0),6)</f>
        <v>3</v>
      </c>
      <c r="AJ8" s="307">
        <f t="shared" ref="AJ8" si="29">IF(AND(AE8=0,AF8=0,AG8=0,AH8=0),AI8,IF(AND(AE8=0,AF8=0,AG8=0),AVERAGE(AH8:AI8),IF(AND(AF8=0,AE8=0),AVERAGE(AG8:AI8),IF(AE8=0,AVERAGE(AF8:AI8),AVERAGE(AE8:AI8)))))</f>
        <v>5.4</v>
      </c>
      <c r="AK8" s="241">
        <f t="shared" ref="AK8" si="30">IF(AND(AE8=0,AF8=0,AG8=0,AH8=0),"",IF(AND(AE8=0,AF8=0,AG8=0),AI8-AH8,IF(AND(AE8=0,AF8=0),(AI8-AVERAGE(AG8:AH8)),IF(AE8=0,(AI8-AVERAGE(AF8:AH8)),(AI8-AVERAGE(AE8:AH8))))))</f>
        <v>-3</v>
      </c>
      <c r="AL8" s="242">
        <f t="shared" si="13"/>
        <v>-0.5</v>
      </c>
      <c r="AM8" s="28">
        <f t="shared" si="19"/>
        <v>0.77777777777777779</v>
      </c>
      <c r="AN8" s="32">
        <f t="shared" si="20"/>
        <v>0.33333333333333331</v>
      </c>
      <c r="AO8" s="180">
        <v>2.7</v>
      </c>
      <c r="AP8" s="181"/>
    </row>
    <row r="9" spans="1:43" s="48" customFormat="1">
      <c r="A9" s="108" t="s">
        <v>601</v>
      </c>
      <c r="B9" s="108" t="s">
        <v>429</v>
      </c>
      <c r="C9" s="140"/>
      <c r="D9" s="23">
        <f>INDEX(PR!$A$1:$F$508,MATCH($B9,PR!$A:$A,0),2)</f>
        <v>24</v>
      </c>
      <c r="E9" s="24">
        <f>INDEX(PR!$A$1:$F$508,MATCH($B9,PR!$A:$A,0),3)</f>
        <v>16</v>
      </c>
      <c r="F9" s="24">
        <f>INDEX(PR!$A$1:$F$508,MATCH($B9,PR!$A:$A,0),4)</f>
        <v>17</v>
      </c>
      <c r="G9" s="24">
        <f>INDEX(PR!$A$1:$F$508,MATCH($B9,PR!$A:$A,0),5)</f>
        <v>12</v>
      </c>
      <c r="H9" s="25">
        <f>INDEX(PR!$A$1:$F$508,MATCH($B9,PR!$A:$A,0),6)</f>
        <v>19</v>
      </c>
      <c r="I9" s="321">
        <f t="shared" si="21"/>
        <v>4</v>
      </c>
      <c r="J9" s="22">
        <f t="shared" si="22"/>
        <v>17.600000000000001</v>
      </c>
      <c r="K9" s="22">
        <f t="shared" si="23"/>
        <v>1.75</v>
      </c>
      <c r="L9" s="31">
        <f t="shared" si="7"/>
        <v>0.10144927536231885</v>
      </c>
      <c r="M9" s="24">
        <f>INDEX(GR!$A$1:$F$541,MATCH($B9,GR!$A:$A,0),2)</f>
        <v>13</v>
      </c>
      <c r="N9" s="24">
        <f>INDEX(GR!$A$1:$F$541,MATCH($B9,GR!$A:$A,0),3)</f>
        <v>7</v>
      </c>
      <c r="O9" s="24">
        <f>INDEX(GR!$A$1:$F$541,MATCH($B9,GR!$A:$A,0),4)</f>
        <v>14</v>
      </c>
      <c r="P9" s="24">
        <f>INDEX(GR!$A$1:$F$541,MATCH($B9,GR!$A:$A,0),5)</f>
        <v>15</v>
      </c>
      <c r="Q9" s="24">
        <f>INDEX(GR!$A$1:$F$541,MATCH($B9,GR!$A:$A,0),6)</f>
        <v>9</v>
      </c>
      <c r="R9" s="44">
        <f t="shared" si="17"/>
        <v>2</v>
      </c>
      <c r="S9" s="22">
        <f t="shared" si="24"/>
        <v>11.6</v>
      </c>
      <c r="T9" s="22">
        <f t="shared" si="25"/>
        <v>-3.25</v>
      </c>
      <c r="U9" s="316">
        <f t="shared" si="10"/>
        <v>-0.26530612244897961</v>
      </c>
      <c r="V9" s="23">
        <f>INDEX(AE!$A$1:$K$501,MATCH($B9,AE!$A:$A,0),7)</f>
        <v>11</v>
      </c>
      <c r="W9" s="24">
        <f>INDEX(AE!$A$1:$K$501,MATCH($B9,AE!$A:$A,0),8)</f>
        <v>6</v>
      </c>
      <c r="X9" s="24">
        <f>INDEX(AE!$A$1:$K$501,MATCH($B9,AE!$A:$A,0),9)</f>
        <v>4</v>
      </c>
      <c r="Y9" s="24">
        <f>INDEX(AE!$A$1:$K$501,MATCH($B9,AE!$A:$A,0),10)</f>
        <v>5</v>
      </c>
      <c r="Z9" s="25">
        <f>INDEX(AE!$A$1:$K$501,MATCH($B9,AE!$A:$A,0),11)</f>
        <v>15</v>
      </c>
      <c r="AA9" s="328">
        <f t="shared" si="18"/>
        <v>3</v>
      </c>
      <c r="AB9" s="22">
        <f t="shared" si="26"/>
        <v>8.1999999999999993</v>
      </c>
      <c r="AC9" s="22">
        <f t="shared" si="27"/>
        <v>8.5</v>
      </c>
      <c r="AD9" s="31">
        <f t="shared" si="28"/>
        <v>1.3076923076923077</v>
      </c>
      <c r="AE9" s="127">
        <f>INDEX(AE!$A$1:$K$501,MATCH($B9,AE!$A:$A,0),2)</f>
        <v>13</v>
      </c>
      <c r="AF9" s="128">
        <f>INDEX(AE!$A$1:$K$501,MATCH($B9,AE!$A:$A,0),3)</f>
        <v>8</v>
      </c>
      <c r="AG9" s="128">
        <f>INDEX(AE!$A$1:$K$501,MATCH($B9,AE!$A:$A,0),4)</f>
        <v>8</v>
      </c>
      <c r="AH9" s="128">
        <f>INDEX(AE!$A$1:$K$501,MATCH($B9,AE!$A:$A,0),5)</f>
        <v>8</v>
      </c>
      <c r="AI9" s="129">
        <f>INDEX(AE!$A$1:$K$501,MATCH($B9,AE!$A:$A,0),6)</f>
        <v>17</v>
      </c>
      <c r="AJ9" s="54">
        <f>IF(AND(AE9=0,AF9=0,AG9=0,AH9=0),AI9,IF(AND(AE9=0,AF9=0,AG9=0),AVERAGE(AH9:AI9),IF(AND(AF9=0,AE9=0),AVERAGE(AG9:AI9),IF(AE9=0,AVERAGE(AF9:AI9),AVERAGE(AE9:AI9)))))</f>
        <v>10.8</v>
      </c>
      <c r="AK9" s="52">
        <f>IF(AND(AE9=0,AF9=0,AG9=0,AH9=0),"",IF(AND(AE9=0,AF9=0,AG9=0),AI9-AH9,IF(AND(AE9=0,AF9=0),(AI9-AVERAGE(AG9:AH9)),IF(AE9=0,(AI9-AVERAGE(AF9:AH9)),(AI9-AVERAGE(AE9:AH9))))))</f>
        <v>7.75</v>
      </c>
      <c r="AL9" s="31">
        <f t="shared" si="13"/>
        <v>0.83783783783783783</v>
      </c>
      <c r="AM9" s="55">
        <f t="shared" si="19"/>
        <v>0.75925925925925919</v>
      </c>
      <c r="AN9" s="56">
        <f t="shared" si="20"/>
        <v>0.88235294117647056</v>
      </c>
      <c r="AO9" s="175">
        <v>1.83</v>
      </c>
      <c r="AP9" s="176">
        <v>2.0299999999999998</v>
      </c>
      <c r="AQ9" s="48" t="s">
        <v>602</v>
      </c>
    </row>
    <row r="10" spans="1:43" s="5" customFormat="1">
      <c r="A10" s="108" t="s">
        <v>603</v>
      </c>
      <c r="B10" s="108" t="s">
        <v>433</v>
      </c>
      <c r="C10" s="138"/>
      <c r="D10" s="23">
        <f>INDEX(PR!$A$1:$F$508,MATCH($B10,PR!$A:$A,0),2)</f>
        <v>16</v>
      </c>
      <c r="E10" s="24">
        <f>INDEX(PR!$A$1:$F$508,MATCH($B10,PR!$A:$A,0),3)</f>
        <v>16</v>
      </c>
      <c r="F10" s="24">
        <f>INDEX(PR!$A$1:$F$508,MATCH($B10,PR!$A:$A,0),4)</f>
        <v>11</v>
      </c>
      <c r="G10" s="24">
        <f>INDEX(PR!$A$1:$F$508,MATCH($B10,PR!$A:$A,0),5)</f>
        <v>11</v>
      </c>
      <c r="H10" s="25">
        <f>INDEX(PR!$A$1:$F$508,MATCH($B10,PR!$A:$A,0),6)</f>
        <v>9</v>
      </c>
      <c r="I10" s="43">
        <f t="shared" si="21"/>
        <v>5</v>
      </c>
      <c r="J10" s="22">
        <f t="shared" si="22"/>
        <v>12.6</v>
      </c>
      <c r="K10" s="22">
        <f t="shared" si="23"/>
        <v>-4.5</v>
      </c>
      <c r="L10" s="20">
        <f t="shared" si="7"/>
        <v>-0.33333333333333331</v>
      </c>
      <c r="M10" s="24">
        <f>INDEX(GR!$A$1:$F$541,MATCH($B10,GR!$A:$A,0),2)</f>
        <v>0</v>
      </c>
      <c r="N10" s="24">
        <f>INDEX(GR!$A$1:$F$541,MATCH($B10,GR!$A:$A,0),3)</f>
        <v>1</v>
      </c>
      <c r="O10" s="24">
        <f>INDEX(GR!$A$1:$F$541,MATCH($B10,GR!$A:$A,0),4)</f>
        <v>6</v>
      </c>
      <c r="P10" s="24">
        <f>INDEX(GR!$A$1:$F$541,MATCH($B10,GR!$A:$A,0),5)</f>
        <v>5</v>
      </c>
      <c r="Q10" s="24">
        <f>INDEX(GR!$A$1:$F$541,MATCH($B10,GR!$A:$A,0),6)</f>
        <v>3</v>
      </c>
      <c r="R10" s="43">
        <f t="shared" si="17"/>
        <v>5</v>
      </c>
      <c r="S10" s="22">
        <f t="shared" si="24"/>
        <v>3.75</v>
      </c>
      <c r="T10" s="22">
        <f t="shared" si="25"/>
        <v>-1</v>
      </c>
      <c r="U10" s="316">
        <f t="shared" si="10"/>
        <v>-0.25</v>
      </c>
      <c r="V10" s="23">
        <f>INDEX(AE!$A$1:$K$501,MATCH($B10,AE!$A:$A,0),7)</f>
        <v>6</v>
      </c>
      <c r="W10" s="24">
        <f>INDEX(AE!$A$1:$K$501,MATCH($B10,AE!$A:$A,0),8)</f>
        <v>3</v>
      </c>
      <c r="X10" s="24">
        <f>INDEX(AE!$A$1:$K$501,MATCH($B10,AE!$A:$A,0),9)</f>
        <v>4</v>
      </c>
      <c r="Y10" s="24">
        <f>INDEX(AE!$A$1:$K$501,MATCH($B10,AE!$A:$A,0),10)</f>
        <v>2</v>
      </c>
      <c r="Z10" s="25">
        <f>INDEX(AE!$A$1:$K$501,MATCH($B10,AE!$A:$A,0),11)</f>
        <v>2</v>
      </c>
      <c r="AA10" s="46">
        <f t="shared" si="18"/>
        <v>5</v>
      </c>
      <c r="AB10" s="22">
        <f t="shared" si="26"/>
        <v>3.4</v>
      </c>
      <c r="AC10" s="22">
        <f t="shared" si="27"/>
        <v>-1.75</v>
      </c>
      <c r="AD10" s="327">
        <f t="shared" si="28"/>
        <v>-0.46666666666666667</v>
      </c>
      <c r="AE10" s="101">
        <f>INDEX(AE!$A$1:$K$501,MATCH($B10,AE!$A:$A,0),2)</f>
        <v>7</v>
      </c>
      <c r="AF10" s="102">
        <f>INDEX(AE!$A$1:$K$501,MATCH($B10,AE!$A:$A,0),3)</f>
        <v>55</v>
      </c>
      <c r="AG10" s="102">
        <f>INDEX(AE!$A$1:$K$501,MATCH($B10,AE!$A:$A,0),4)</f>
        <v>5</v>
      </c>
      <c r="AH10" s="102">
        <f>INDEX(AE!$A$1:$K$501,MATCH($B10,AE!$A:$A,0),5)</f>
        <v>3</v>
      </c>
      <c r="AI10" s="152">
        <f>INDEX(AE!$A$1:$K$501,MATCH($B10,AE!$A:$A,0),6)</f>
        <v>3</v>
      </c>
      <c r="AJ10" s="27">
        <f t="shared" ref="AJ10:AJ18" si="31">IF(AND(AE10=0,AF10=0,AG10=0,AH10=0),AI10,IF(AND(AE10=0,AF10=0,AG10=0),AVERAGE(AH10:AI10),IF(AND(AF10=0,AE10=0),AVERAGE(AG10:AI10),IF(AE10=0,AVERAGE(AF10:AI10),AVERAGE(AE10:AI10)))))</f>
        <v>14.6</v>
      </c>
      <c r="AK10" s="22">
        <f t="shared" ref="AK10:AK18" si="32">IF(AND(AE10=0,AF10=0,AG10=0,AH10=0),"",IF(AND(AE10=0,AF10=0,AG10=0),AI10-AH10,IF(AND(AE10=0,AF10=0),(AI10-AVERAGE(AG10:AH10)),IF(AE10=0,(AI10-AVERAGE(AF10:AH10)),(AI10-AVERAGE(AE10:AH10))))))</f>
        <v>-14.5</v>
      </c>
      <c r="AL10" s="26">
        <f t="shared" si="13"/>
        <v>-0.82857142857142863</v>
      </c>
      <c r="AM10" s="28">
        <f t="shared" si="19"/>
        <v>0.23287671232876711</v>
      </c>
      <c r="AN10" s="32">
        <f t="shared" si="20"/>
        <v>0.66666666666666663</v>
      </c>
      <c r="AO10" s="179">
        <v>2.5499999999999998</v>
      </c>
      <c r="AP10" s="182">
        <v>2.99</v>
      </c>
    </row>
    <row r="11" spans="1:43" s="5" customFormat="1">
      <c r="A11" s="88" t="s">
        <v>604</v>
      </c>
      <c r="B11" s="88" t="s">
        <v>434</v>
      </c>
      <c r="C11" s="183" t="s">
        <v>20</v>
      </c>
      <c r="D11" s="38">
        <f>INDEX(PR!$A$1:$F$508,MATCH($B11,PR!$A:$A,0),2)</f>
        <v>7</v>
      </c>
      <c r="E11" s="39">
        <f>INDEX(PR!$A$1:$F$508,MATCH($B11,PR!$A:$A,0),3)</f>
        <v>0</v>
      </c>
      <c r="F11" s="39">
        <f>INDEX(PR!$A$1:$F$508,MATCH($B11,PR!$A:$A,0),4)</f>
        <v>0</v>
      </c>
      <c r="G11" s="39">
        <f>INDEX(PR!$A$1:$F$508,MATCH($B11,PR!$A:$A,0),5)</f>
        <v>0</v>
      </c>
      <c r="H11" s="150">
        <f>INDEX(PR!$A$1:$F$508,MATCH($B11,PR!$A:$A,0),6)</f>
        <v>0</v>
      </c>
      <c r="I11" s="34">
        <f t="shared" si="21"/>
        <v>5</v>
      </c>
      <c r="J11" s="37">
        <f t="shared" si="22"/>
        <v>1.4</v>
      </c>
      <c r="K11" s="37">
        <f t="shared" si="23"/>
        <v>-1.75</v>
      </c>
      <c r="L11" s="35">
        <f t="shared" si="7"/>
        <v>-1</v>
      </c>
      <c r="M11" s="39">
        <f>INDEX(GR!$A$1:$F$541,MATCH($B11,GR!$A:$A,0),2)</f>
        <v>4</v>
      </c>
      <c r="N11" s="39">
        <f>INDEX(GR!$A$1:$F$541,MATCH($B11,GR!$A:$A,0),3)</f>
        <v>5</v>
      </c>
      <c r="O11" s="39">
        <f>INDEX(GR!$A$1:$F$541,MATCH($B11,GR!$A:$A,0),4)</f>
        <v>1</v>
      </c>
      <c r="P11" s="39">
        <f>INDEX(GR!$A$1:$F$541,MATCH($B11,GR!$A:$A,0),5)</f>
        <v>0</v>
      </c>
      <c r="Q11" s="39">
        <f>INDEX(GR!$A$1:$F$541,MATCH($B11,GR!$A:$A,0),6)</f>
        <v>0</v>
      </c>
      <c r="R11" s="36">
        <f t="shared" si="17"/>
        <v>5</v>
      </c>
      <c r="S11" s="37">
        <f t="shared" si="24"/>
        <v>2</v>
      </c>
      <c r="T11" s="37">
        <f t="shared" si="25"/>
        <v>-2.5</v>
      </c>
      <c r="U11" s="35">
        <f t="shared" si="10"/>
        <v>-1</v>
      </c>
      <c r="V11" s="38">
        <f>INDEX(AE!$A$1:$K$501,MATCH($B11,AE!$A:$A,0),7)</f>
        <v>0</v>
      </c>
      <c r="W11" s="39">
        <f>INDEX(AE!$A$1:$K$501,MATCH($B11,AE!$A:$A,0),8)</f>
        <v>0</v>
      </c>
      <c r="X11" s="39">
        <f>INDEX(AE!$A$1:$K$501,MATCH($B11,AE!$A:$A,0),9)</f>
        <v>0</v>
      </c>
      <c r="Y11" s="39">
        <f>INDEX(AE!$A$1:$K$501,MATCH($B11,AE!$A:$A,0),10)</f>
        <v>0</v>
      </c>
      <c r="Z11" s="150">
        <f>INDEX(AE!$A$1:$K$501,MATCH($B11,AE!$A:$A,0),11)</f>
        <v>0</v>
      </c>
      <c r="AA11" s="36">
        <f t="shared" si="18"/>
        <v>5</v>
      </c>
      <c r="AB11" s="37">
        <f t="shared" si="26"/>
        <v>0</v>
      </c>
      <c r="AC11" s="37" t="str">
        <f t="shared" si="27"/>
        <v/>
      </c>
      <c r="AD11" s="35" t="str">
        <f t="shared" si="28"/>
        <v/>
      </c>
      <c r="AE11" s="106">
        <f>INDEX(AE!$A$1:$K$501,MATCH($B11,AE!$A:$A,0),2)</f>
        <v>0</v>
      </c>
      <c r="AF11" s="107">
        <f>INDEX(AE!$A$1:$K$501,MATCH($B11,AE!$A:$A,0),3)</f>
        <v>0</v>
      </c>
      <c r="AG11" s="107">
        <f>INDEX(AE!$A$1:$K$501,MATCH($B11,AE!$A:$A,0),4)</f>
        <v>0</v>
      </c>
      <c r="AH11" s="107">
        <f>INDEX(AE!$A$1:$K$501,MATCH($B11,AE!$A:$A,0),5)</f>
        <v>0</v>
      </c>
      <c r="AI11" s="154">
        <f>INDEX(AE!$A$1:$K$501,MATCH($B11,AE!$A:$A,0),6)</f>
        <v>0</v>
      </c>
      <c r="AJ11" s="40">
        <f t="shared" si="31"/>
        <v>0</v>
      </c>
      <c r="AK11" s="37" t="str">
        <f t="shared" si="32"/>
        <v/>
      </c>
      <c r="AL11" s="35" t="str">
        <f t="shared" si="13"/>
        <v/>
      </c>
      <c r="AM11" s="41" t="str">
        <f t="shared" si="19"/>
        <v/>
      </c>
      <c r="AN11" s="42" t="str">
        <f t="shared" si="20"/>
        <v/>
      </c>
      <c r="AO11" s="174"/>
      <c r="AP11" s="174"/>
    </row>
    <row r="12" spans="1:43" s="5" customFormat="1">
      <c r="A12" s="89" t="s">
        <v>755</v>
      </c>
      <c r="B12" s="89" t="s">
        <v>435</v>
      </c>
      <c r="C12" s="155" t="s">
        <v>31</v>
      </c>
      <c r="D12" s="65">
        <f>INDEX(PR!$A$1:$F$508,MATCH($B12,PR!$A:$A,0),2)</f>
        <v>0</v>
      </c>
      <c r="E12" s="66">
        <f>INDEX(PR!$A$1:$F$508,MATCH($B12,PR!$A:$A,0),3)</f>
        <v>20</v>
      </c>
      <c r="F12" s="66">
        <f>INDEX(PR!$A$1:$F$508,MATCH($B12,PR!$A:$A,0),4)</f>
        <v>37</v>
      </c>
      <c r="G12" s="66">
        <f>INDEX(PR!$A$1:$F$508,MATCH($B12,PR!$A:$A,0),5)</f>
        <v>33</v>
      </c>
      <c r="H12" s="67">
        <f>INDEX(PR!$A$1:$F$508,MATCH($B12,PR!$A:$A,0),6)</f>
        <v>20</v>
      </c>
      <c r="I12" s="61">
        <f t="shared" si="21"/>
        <v>1</v>
      </c>
      <c r="J12" s="64">
        <f t="shared" si="22"/>
        <v>27.5</v>
      </c>
      <c r="K12" s="64">
        <f t="shared" si="23"/>
        <v>-10</v>
      </c>
      <c r="L12" s="62">
        <f t="shared" si="7"/>
        <v>-0.33333333333333331</v>
      </c>
      <c r="M12" s="66">
        <f>INDEX(GR!$A$1:$F$541,MATCH($B12,GR!$A:$A,0),2)</f>
        <v>0</v>
      </c>
      <c r="N12" s="66">
        <f>INDEX(GR!$A$1:$F$541,MATCH($B12,GR!$A:$A,0),3)</f>
        <v>0</v>
      </c>
      <c r="O12" s="66">
        <f>INDEX(GR!$A$1:$F$541,MATCH($B12,GR!$A:$A,0),4)</f>
        <v>0</v>
      </c>
      <c r="P12" s="66">
        <f>INDEX(GR!$A$1:$F$541,MATCH($B12,GR!$A:$A,0),5)</f>
        <v>11</v>
      </c>
      <c r="Q12" s="66">
        <f>INDEX(GR!$A$1:$F$541,MATCH($B12,GR!$A:$A,0),6)</f>
        <v>19</v>
      </c>
      <c r="R12" s="63">
        <f t="shared" si="17"/>
        <v>3</v>
      </c>
      <c r="S12" s="64">
        <f t="shared" si="24"/>
        <v>15</v>
      </c>
      <c r="T12" s="64">
        <f t="shared" si="25"/>
        <v>8</v>
      </c>
      <c r="U12" s="62">
        <f t="shared" si="10"/>
        <v>0.72727272727272729</v>
      </c>
      <c r="V12" s="65">
        <f>INDEX(AE!$A$1:$K$501,MATCH($B12,AE!$A:$A,0),7)</f>
        <v>0</v>
      </c>
      <c r="W12" s="66">
        <f>INDEX(AE!$A$1:$K$501,MATCH($B12,AE!$A:$A,0),8)</f>
        <v>16</v>
      </c>
      <c r="X12" s="66">
        <f>INDEX(AE!$A$1:$K$501,MATCH($B12,AE!$A:$A,0),9)</f>
        <v>21</v>
      </c>
      <c r="Y12" s="66">
        <f>INDEX(AE!$A$1:$K$501,MATCH($B12,AE!$A:$A,0),10)</f>
        <v>6</v>
      </c>
      <c r="Z12" s="67">
        <f>INDEX(AE!$A$1:$K$501,MATCH($B12,AE!$A:$A,0),11)</f>
        <v>7</v>
      </c>
      <c r="AA12" s="63">
        <f t="shared" si="18"/>
        <v>3</v>
      </c>
      <c r="AB12" s="64">
        <f t="shared" si="26"/>
        <v>12.5</v>
      </c>
      <c r="AC12" s="64">
        <f t="shared" si="27"/>
        <v>-7.3333333333333339</v>
      </c>
      <c r="AD12" s="62">
        <f t="shared" si="28"/>
        <v>-0.51162790697674421</v>
      </c>
      <c r="AE12" s="103">
        <f>INDEX(AE!$A$1:$K$501,MATCH($B12,AE!$A:$A,0),2)</f>
        <v>2</v>
      </c>
      <c r="AF12" s="104">
        <f>INDEX(AE!$A$1:$K$501,MATCH($B12,AE!$A:$A,0),3)</f>
        <v>22</v>
      </c>
      <c r="AG12" s="104">
        <f>INDEX(AE!$A$1:$K$501,MATCH($B12,AE!$A:$A,0),4)</f>
        <v>29</v>
      </c>
      <c r="AH12" s="104">
        <f>INDEX(AE!$A$1:$K$501,MATCH($B12,AE!$A:$A,0),5)</f>
        <v>12</v>
      </c>
      <c r="AI12" s="153">
        <f>INDEX(AE!$A$1:$K$501,MATCH($B12,AE!$A:$A,0),6)</f>
        <v>10</v>
      </c>
      <c r="AJ12" s="68">
        <f t="shared" si="31"/>
        <v>15</v>
      </c>
      <c r="AK12" s="64">
        <f t="shared" si="32"/>
        <v>-6.25</v>
      </c>
      <c r="AL12" s="62">
        <f t="shared" si="13"/>
        <v>-0.38461538461538464</v>
      </c>
      <c r="AM12" s="69">
        <f t="shared" si="19"/>
        <v>0.83333333333333337</v>
      </c>
      <c r="AN12" s="70">
        <f t="shared" si="20"/>
        <v>0.7</v>
      </c>
      <c r="AO12" s="182">
        <v>2.21</v>
      </c>
      <c r="AP12" s="184">
        <v>3.47</v>
      </c>
    </row>
    <row r="13" spans="1:43" s="5" customFormat="1">
      <c r="A13" s="108"/>
      <c r="B13" s="108"/>
      <c r="C13" s="138"/>
      <c r="D13" s="23"/>
      <c r="E13" s="24"/>
      <c r="F13" s="24"/>
      <c r="G13" s="24"/>
      <c r="H13" s="25"/>
      <c r="I13" s="19"/>
      <c r="J13" s="22"/>
      <c r="K13" s="22"/>
      <c r="L13" s="31"/>
      <c r="M13" s="24"/>
      <c r="N13" s="24"/>
      <c r="O13" s="24"/>
      <c r="P13" s="24"/>
      <c r="Q13" s="24"/>
      <c r="R13" s="21"/>
      <c r="S13" s="22"/>
      <c r="T13" s="22"/>
      <c r="U13" s="31"/>
      <c r="V13" s="23"/>
      <c r="W13" s="24"/>
      <c r="X13" s="24"/>
      <c r="Y13" s="24"/>
      <c r="Z13" s="25"/>
      <c r="AA13" s="21"/>
      <c r="AB13" s="22"/>
      <c r="AC13" s="22"/>
      <c r="AD13" s="31"/>
      <c r="AE13" s="101"/>
      <c r="AF13" s="102"/>
      <c r="AG13" s="102"/>
      <c r="AH13" s="102"/>
      <c r="AI13" s="152"/>
      <c r="AJ13" s="27"/>
      <c r="AK13" s="22"/>
      <c r="AL13" s="31"/>
      <c r="AM13" s="28"/>
      <c r="AN13" s="32"/>
      <c r="AO13" s="174"/>
      <c r="AP13" s="174"/>
    </row>
    <row r="14" spans="1:43">
      <c r="A14" s="88" t="s">
        <v>605</v>
      </c>
      <c r="B14" s="88" t="s">
        <v>432</v>
      </c>
      <c r="C14" s="146" t="s">
        <v>20</v>
      </c>
      <c r="D14" s="38">
        <f>INDEX(PR!$A$1:$F$508,MATCH($B14,PR!$A:$A,0),2)</f>
        <v>8</v>
      </c>
      <c r="E14" s="39">
        <f>INDEX(PR!$A$1:$F$508,MATCH($B14,PR!$A:$A,0),3)</f>
        <v>7</v>
      </c>
      <c r="F14" s="39">
        <f>INDEX(PR!$A$1:$F$508,MATCH($B14,PR!$A:$A,0),4)</f>
        <v>8</v>
      </c>
      <c r="G14" s="39">
        <f>INDEX(PR!$A$1:$F$508,MATCH($B14,PR!$A:$A,0),5)</f>
        <v>6</v>
      </c>
      <c r="H14" s="150">
        <f>INDEX(PR!$A$1:$F$508,MATCH($B14,PR!$A:$A,0),6)</f>
        <v>1</v>
      </c>
      <c r="I14" s="34">
        <f>COUNTIF(D14:H14,"&lt;20")</f>
        <v>5</v>
      </c>
      <c r="J14" s="37">
        <f>IF(AND(D14=0,E14=0,F14=0,G14=0),H14,IF(AND(D14=0,E14=0,F14=0),AVERAGE(G14:H14),IF(AND(E14=0,D14=0),AVERAGE(F14:H14),IF(D14=0,AVERAGE(E14:H14),AVERAGE(D14:H14)))))</f>
        <v>6</v>
      </c>
      <c r="K14" s="37">
        <f>IF(AND(D14=0,E14=0,F14=0,G14=0),"",IF(AND(D14=0,E14=0,F14=0),H14-G14,IF(AND(D14=0,E14=0),(H14-AVERAGE(F14:G14)),IF(D14=0,(H14-AVERAGE(E14:G14)),(H14-AVERAGE(D14:G14))))))</f>
        <v>-6.25</v>
      </c>
      <c r="L14" s="35">
        <f>IF(AND(D14=0,E14=0,F14=0,G14=0),"",IF(AND(D14=0,E14=0,F14=0),K14/G14,IF(AND(D14=0,E14=0),(K14/AVERAGE(F14:G14)),IF(D14=0,(K14/AVERAGE(E14:G14)),(K14/AVERAGE(D14:G14))))))</f>
        <v>-0.86206896551724133</v>
      </c>
      <c r="M14" s="39">
        <f>INDEX(GR!$A$1:$F$541,MATCH($B14,GR!$A:$A,0),2)</f>
        <v>8</v>
      </c>
      <c r="N14" s="39">
        <f>INDEX(GR!$A$1:$F$541,MATCH($B14,GR!$A:$A,0),3)</f>
        <v>2</v>
      </c>
      <c r="O14" s="39">
        <f>INDEX(GR!$A$1:$F$541,MATCH($B14,GR!$A:$A,0),4)</f>
        <v>9</v>
      </c>
      <c r="P14" s="39">
        <f>INDEX(GR!$A$1:$F$541,MATCH($B14,GR!$A:$A,0),5)</f>
        <v>3</v>
      </c>
      <c r="Q14" s="39">
        <f>INDEX(GR!$A$1:$F$541,MATCH($B14,GR!$A:$A,0),6)</f>
        <v>6</v>
      </c>
      <c r="R14" s="34">
        <f>COUNTIF(M14:Q14,"&lt;10")</f>
        <v>5</v>
      </c>
      <c r="S14" s="37">
        <f>IF(AND(M14=0,N14=0,O14=0,P14=0),Q14,IF(AND(M14=0,N14=0,O14=0),AVERAGE(P14:Q14),IF(AND(N14=0,M14=0),AVERAGE(O14:Q14),IF(M14=0,AVERAGE(N14:Q14),AVERAGE(M14:Q14)))))</f>
        <v>5.6</v>
      </c>
      <c r="T14" s="37">
        <f>IF(AND(M14=0,N14=0,O14=0,P14=0),"",IF(AND(M14=0,N14=0,O14=0),Q14-P14,IF(AND(M14=0,N14=0),(Q14-AVERAGE(O14:P14)),IF(M14=0,(Q14-AVERAGE(N14:P14)),(Q14-AVERAGE(M14:P14))))))</f>
        <v>0.5</v>
      </c>
      <c r="U14" s="35">
        <f t="shared" si="10"/>
        <v>9.0909090909090912E-2</v>
      </c>
      <c r="V14" s="38">
        <f>INDEX(AE!$A$1:$K$501,MATCH($B14,AE!$A:$A,0),7)</f>
        <v>5</v>
      </c>
      <c r="W14" s="39">
        <f>INDEX(AE!$A$1:$K$501,MATCH($B14,AE!$A:$A,0),8)</f>
        <v>1</v>
      </c>
      <c r="X14" s="39">
        <f>INDEX(AE!$A$1:$K$501,MATCH($B14,AE!$A:$A,0),9)</f>
        <v>4</v>
      </c>
      <c r="Y14" s="39">
        <f>INDEX(AE!$A$1:$K$501,MATCH($B14,AE!$A:$A,0),10)</f>
        <v>1</v>
      </c>
      <c r="Z14" s="150">
        <f>INDEX(AE!$A$1:$K$501,MATCH($B14,AE!$A:$A,0),11)</f>
        <v>0</v>
      </c>
      <c r="AA14" s="36">
        <f>COUNTIF(V14:Z14,"&lt;10")</f>
        <v>5</v>
      </c>
      <c r="AB14" s="37">
        <f>IF(AND(V14=0,W14=0,X14=0,Y14=0),Z14,IF(AND(V14=0,W14=0,X14=0),AVERAGE(Y14:Z14),IF(AND(W14=0,V14=0),AVERAGE(X14:Z14),IF(V14=0,AVERAGE(W14:Z14),AVERAGE(V14:Z14)))))</f>
        <v>2.2000000000000002</v>
      </c>
      <c r="AC14" s="37">
        <f>IF(AND(V14=0,W14=0,X14=0,Y14=0),"",IF(AND(V14=0,W14=0,X14=0),Z14-Y14,IF(AND(V14=0,W14=0),(Z14-AVERAGE(X14:Y14)),IF(V14=0,(Z14-AVERAGE(W14:Y14)),(Z14-AVERAGE(V14:Y14))))))</f>
        <v>-2.75</v>
      </c>
      <c r="AD14" s="35">
        <f>IF(AND(V14=0,W14=0,X14=0,Y14=0),"",IF(AND(V14=0,W14=0,X14=0),AC14/AVERAGE(Z14:AA14),IF(AND(V14=0,W14=0),(AC14/AVERAGE(X14:Y14)),IF(V14=0,(AC14/AVERAGE(W14:Y14)),(AC14/AVERAGE(V14:Y14))))))</f>
        <v>-1</v>
      </c>
      <c r="AE14" s="106">
        <f>INDEX(AE!$A$1:$K$501,MATCH($B14,AE!$A:$A,0),2)</f>
        <v>6</v>
      </c>
      <c r="AF14" s="107">
        <f>INDEX(AE!$A$1:$K$501,MATCH($B14,AE!$A:$A,0),3)</f>
        <v>1</v>
      </c>
      <c r="AG14" s="107">
        <f>INDEX(AE!$A$1:$K$501,MATCH($B14,AE!$A:$A,0),4)</f>
        <v>5</v>
      </c>
      <c r="AH14" s="107">
        <f>INDEX(AE!$A$1:$K$501,MATCH($B14,AE!$A:$A,0),5)</f>
        <v>1</v>
      </c>
      <c r="AI14" s="154">
        <f>INDEX(AE!$A$1:$K$501,MATCH($B14,AE!$A:$A,0),6)</f>
        <v>0</v>
      </c>
      <c r="AJ14" s="40">
        <f>IF(AND(AE14=0,AF14=0,AG14=0,AH14=0),AI14,IF(AND(AE14=0,AF14=0,AG14=0),AVERAGE(AH14:AI14),IF(AND(AF14=0,AE14=0),AVERAGE(AG14:AI14),IF(AE14=0,AVERAGE(AF14:AI14),AVERAGE(AE14:AI14)))))</f>
        <v>2.6</v>
      </c>
      <c r="AK14" s="37">
        <f>IF(AND(AE14=0,AF14=0,AG14=0,AH14=0),"",IF(AND(AE14=0,AF14=0,AG14=0),AI14-AH14,IF(AND(AE14=0,AF14=0),(AI14-AVERAGE(AG14:AH14)),IF(AE14=0,(AI14-AVERAGE(AF14:AH14)),(AI14-AVERAGE(AE14:AH14))))))</f>
        <v>-3.25</v>
      </c>
      <c r="AL14" s="35">
        <f t="shared" si="13"/>
        <v>-1</v>
      </c>
      <c r="AM14" s="41">
        <f>IF(AJ14=0,"",AB14/AJ14)</f>
        <v>0.84615384615384615</v>
      </c>
      <c r="AN14" s="42" t="str">
        <f>IF(AI14=0,"",Z14/AI14)</f>
        <v/>
      </c>
      <c r="AO14" s="178">
        <v>1.02</v>
      </c>
      <c r="AP14" s="139">
        <v>2.94</v>
      </c>
    </row>
    <row r="15" spans="1:43">
      <c r="A15" s="89" t="s">
        <v>754</v>
      </c>
      <c r="B15" s="89" t="s">
        <v>449</v>
      </c>
      <c r="C15" s="60" t="s">
        <v>31</v>
      </c>
      <c r="D15" s="65">
        <f>INDEX(PR!$A$1:$F$508,MATCH($B15,PR!$A:$A,0),2)</f>
        <v>0</v>
      </c>
      <c r="E15" s="66">
        <f>INDEX(PR!$A$1:$F$508,MATCH($B15,PR!$A:$A,0),3)</f>
        <v>0</v>
      </c>
      <c r="F15" s="66">
        <f>INDEX(PR!$A$1:$F$508,MATCH($B15,PR!$A:$A,0),4)</f>
        <v>0</v>
      </c>
      <c r="G15" s="66">
        <f>INDEX(PR!$A$1:$F$508,MATCH($B15,PR!$A:$A,0),5)</f>
        <v>11</v>
      </c>
      <c r="H15" s="67">
        <f>INDEX(PR!$A$1:$F$508,MATCH($B15,PR!$A:$A,0),6)</f>
        <v>38</v>
      </c>
      <c r="I15" s="61">
        <f t="shared" ref="I15:I16" si="33">COUNTIF(D15:H15,"&lt;20")</f>
        <v>4</v>
      </c>
      <c r="J15" s="64">
        <f t="shared" ref="J15:J16" si="34">IF(AND(D15=0,E15=0,F15=0,G15=0),H15,IF(AND(D15=0,E15=0,F15=0),AVERAGE(G15:H15),IF(AND(E15=0,D15=0),AVERAGE(F15:H15),IF(D15=0,AVERAGE(E15:H15),AVERAGE(D15:H15)))))</f>
        <v>24.5</v>
      </c>
      <c r="K15" s="64">
        <f t="shared" ref="K15:K16" si="35">IF(AND(D15=0,E15=0,F15=0,G15=0),"",IF(AND(D15=0,E15=0,F15=0),H15-G15,IF(AND(D15=0,E15=0),(H15-AVERAGE(F15:G15)),IF(D15=0,(H15-AVERAGE(E15:G15)),(H15-AVERAGE(D15:G15))))))</f>
        <v>27</v>
      </c>
      <c r="L15" s="62">
        <f t="shared" ref="L15:L29" si="36">IF(AND(D15=0,E15=0,F15=0,G15=0),"",IF(AND(D15=0,E15=0,F15=0),K15/G15,IF(AND(D15=0,E15=0),(K15/AVERAGE(F15:G15)),IF(D15=0,(K15/AVERAGE(E15:G15)),(K15/AVERAGE(D15:G15))))))</f>
        <v>2.4545454545454546</v>
      </c>
      <c r="M15" s="66">
        <f>INDEX(GR!$A$1:$F$541,MATCH($B15,GR!$A:$A,0),2)</f>
        <v>0</v>
      </c>
      <c r="N15" s="66">
        <f>INDEX(GR!$A$1:$F$541,MATCH($B15,GR!$A:$A,0),3)</f>
        <v>0</v>
      </c>
      <c r="O15" s="66">
        <f>INDEX(GR!$A$1:$F$541,MATCH($B15,GR!$A:$A,0),4)</f>
        <v>0</v>
      </c>
      <c r="P15" s="66">
        <f>INDEX(GR!$A$1:$F$541,MATCH($B15,GR!$A:$A,0),5)</f>
        <v>0</v>
      </c>
      <c r="Q15" s="66">
        <f>INDEX(GR!$A$1:$F$541,MATCH($B15,GR!$A:$A,0),6)</f>
        <v>0</v>
      </c>
      <c r="R15" s="61">
        <f t="shared" ref="R15:R18" si="37">COUNTIF(M15:Q15,"&lt;10")</f>
        <v>5</v>
      </c>
      <c r="S15" s="64">
        <f t="shared" ref="S15:S18" si="38">IF(AND(M15=0,N15=0,O15=0,P15=0),Q15,IF(AND(M15=0,N15=0,O15=0),AVERAGE(P15:Q15),IF(AND(N15=0,M15=0),AVERAGE(O15:Q15),IF(M15=0,AVERAGE(N15:Q15),AVERAGE(M15:Q15)))))</f>
        <v>0</v>
      </c>
      <c r="T15" s="64" t="str">
        <f t="shared" ref="T15:T18" si="39">IF(AND(M15=0,N15=0,O15=0,P15=0),"",IF(AND(M15=0,N15=0,O15=0),Q15-P15,IF(AND(M15=0,N15=0),(Q15-AVERAGE(O15:P15)),IF(M15=0,(Q15-AVERAGE(N15:P15)),(Q15-AVERAGE(M15:P15))))))</f>
        <v/>
      </c>
      <c r="U15" s="62" t="str">
        <f t="shared" si="10"/>
        <v/>
      </c>
      <c r="V15" s="65">
        <f>INDEX(AE!$A$1:$K$501,MATCH($B15,AE!$A:$A,0),7)</f>
        <v>0</v>
      </c>
      <c r="W15" s="66">
        <f>INDEX(AE!$A$1:$K$501,MATCH($B15,AE!$A:$A,0),8)</f>
        <v>0</v>
      </c>
      <c r="X15" s="66">
        <f>INDEX(AE!$A$1:$K$501,MATCH($B15,AE!$A:$A,0),9)</f>
        <v>0</v>
      </c>
      <c r="Y15" s="66">
        <f>INDEX(AE!$A$1:$K$501,MATCH($B15,AE!$A:$A,0),10)</f>
        <v>10</v>
      </c>
      <c r="Z15" s="67">
        <f>INDEX(AE!$A$1:$K$501,MATCH($B15,AE!$A:$A,0),11)</f>
        <v>18</v>
      </c>
      <c r="AA15" s="63">
        <f t="shared" ref="AA15:AA16" si="40">COUNTIF(V15:Z15,"&lt;10")</f>
        <v>3</v>
      </c>
      <c r="AB15" s="64">
        <f t="shared" ref="AB15:AB16" si="41">IF(AND(V15=0,W15=0,X15=0,Y15=0),Z15,IF(AND(V15=0,W15=0,X15=0),AVERAGE(Y15:Z15),IF(AND(W15=0,V15=0),AVERAGE(X15:Z15),IF(V15=0,AVERAGE(W15:Z15),AVERAGE(V15:Z15)))))</f>
        <v>14</v>
      </c>
      <c r="AC15" s="64">
        <f t="shared" ref="AC15:AC16" si="42">IF(AND(V15=0,W15=0,X15=0,Y15=0),"",IF(AND(V15=0,W15=0,X15=0),Z15-Y15,IF(AND(V15=0,W15=0),(Z15-AVERAGE(X15:Y15)),IF(V15=0,(Z15-AVERAGE(W15:Y15)),(Z15-AVERAGE(V15:Y15))))))</f>
        <v>8</v>
      </c>
      <c r="AD15" s="62">
        <f t="shared" ref="AD15:AD16" si="43">IF(AND(V15=0,W15=0,X15=0,Y15=0),"",IF(AND(V15=0,W15=0,X15=0),AC15/AVERAGE(Z15:AA15),IF(AND(V15=0,W15=0),(AC15/AVERAGE(X15:Y15)),IF(V15=0,(AC15/AVERAGE(W15:Y15)),(AC15/AVERAGE(V15:Y15))))))</f>
        <v>0.76190476190476186</v>
      </c>
      <c r="AE15" s="106">
        <f>INDEX(AE!$A$1:$K$501,MATCH($B15,AE!$A:$A,0),2)</f>
        <v>0</v>
      </c>
      <c r="AF15" s="107">
        <f>INDEX(AE!$A$1:$K$501,MATCH($B15,AE!$A:$A,0),3)</f>
        <v>0</v>
      </c>
      <c r="AG15" s="107">
        <f>INDEX(AE!$A$1:$K$501,MATCH($B15,AE!$A:$A,0),4)</f>
        <v>0</v>
      </c>
      <c r="AH15" s="107">
        <f>INDEX(AE!$A$1:$K$501,MATCH($B15,AE!$A:$A,0),5)</f>
        <v>15</v>
      </c>
      <c r="AI15" s="154">
        <f>INDEX(AE!$A$1:$K$501,MATCH($B15,AE!$A:$A,0),6)</f>
        <v>27</v>
      </c>
      <c r="AJ15" s="40">
        <f t="shared" ref="AJ15:AJ16" si="44">IF(AND(AE15=0,AF15=0,AG15=0,AH15=0),AI15,IF(AND(AE15=0,AF15=0,AG15=0),AVERAGE(AH15:AI15),IF(AND(AF15=0,AE15=0),AVERAGE(AG15:AI15),IF(AE15=0,AVERAGE(AF15:AI15),AVERAGE(AE15:AI15)))))</f>
        <v>21</v>
      </c>
      <c r="AK15" s="37">
        <f t="shared" ref="AK15:AK16" si="45">IF(AND(AE15=0,AF15=0,AG15=0,AH15=0),"",IF(AND(AE15=0,AF15=0,AG15=0),AI15-AH15,IF(AND(AE15=0,AF15=0),(AI15-AVERAGE(AG15:AH15)),IF(AE15=0,(AI15-AVERAGE(AF15:AH15)),(AI15-AVERAGE(AE15:AH15))))))</f>
        <v>12</v>
      </c>
      <c r="AL15" s="35">
        <f t="shared" si="13"/>
        <v>0.8</v>
      </c>
      <c r="AM15" s="41">
        <f t="shared" ref="AM15:AM16" si="46">IF(AJ15=0,"",AB15/AJ15)</f>
        <v>0.66666666666666663</v>
      </c>
      <c r="AN15" s="42">
        <f t="shared" ref="AN15:AN16" si="47">IF(AI15=0,"",Z15/AI15)</f>
        <v>0.66666666666666663</v>
      </c>
      <c r="AO15" s="178"/>
    </row>
    <row r="16" spans="1:43" s="81" customFormat="1">
      <c r="A16" s="81" t="s">
        <v>606</v>
      </c>
      <c r="B16" s="81" t="s">
        <v>607</v>
      </c>
      <c r="C16" s="140"/>
      <c r="D16" s="73">
        <f>SUM(D14:D15)</f>
        <v>8</v>
      </c>
      <c r="E16" s="53">
        <f t="shared" ref="E16:H16" si="48">SUM(E14:E15)</f>
        <v>7</v>
      </c>
      <c r="F16" s="53">
        <f t="shared" si="48"/>
        <v>8</v>
      </c>
      <c r="G16" s="53">
        <f t="shared" si="48"/>
        <v>17</v>
      </c>
      <c r="H16" s="74">
        <f t="shared" si="48"/>
        <v>39</v>
      </c>
      <c r="I16" s="82">
        <f t="shared" si="33"/>
        <v>4</v>
      </c>
      <c r="J16" s="52">
        <f t="shared" si="34"/>
        <v>15.8</v>
      </c>
      <c r="K16" s="52">
        <f t="shared" si="35"/>
        <v>29</v>
      </c>
      <c r="L16" s="83">
        <f t="shared" si="36"/>
        <v>2.9</v>
      </c>
      <c r="M16" s="73">
        <f>SUM(M14:M15)</f>
        <v>8</v>
      </c>
      <c r="N16" s="53">
        <f t="shared" ref="N16:Q16" si="49">SUM(N14:N15)</f>
        <v>2</v>
      </c>
      <c r="O16" s="53">
        <f t="shared" si="49"/>
        <v>9</v>
      </c>
      <c r="P16" s="53">
        <f t="shared" si="49"/>
        <v>3</v>
      </c>
      <c r="Q16" s="74">
        <f t="shared" si="49"/>
        <v>6</v>
      </c>
      <c r="R16" s="43">
        <f t="shared" si="37"/>
        <v>5</v>
      </c>
      <c r="S16" s="22">
        <f t="shared" si="38"/>
        <v>5.6</v>
      </c>
      <c r="T16" s="22">
        <f t="shared" si="39"/>
        <v>0.5</v>
      </c>
      <c r="U16" s="31">
        <f t="shared" si="10"/>
        <v>9.0909090909090912E-2</v>
      </c>
      <c r="V16" s="73">
        <f>SUM(V14:V15)</f>
        <v>5</v>
      </c>
      <c r="W16" s="53">
        <f t="shared" ref="W16:Z16" si="50">SUM(W14:W15)</f>
        <v>1</v>
      </c>
      <c r="X16" s="53">
        <f t="shared" si="50"/>
        <v>4</v>
      </c>
      <c r="Y16" s="53">
        <f t="shared" si="50"/>
        <v>11</v>
      </c>
      <c r="Z16" s="74">
        <f t="shared" si="50"/>
        <v>18</v>
      </c>
      <c r="AA16" s="46">
        <f t="shared" si="40"/>
        <v>3</v>
      </c>
      <c r="AB16" s="22">
        <f t="shared" si="41"/>
        <v>7.8</v>
      </c>
      <c r="AC16" s="22">
        <f t="shared" si="42"/>
        <v>12.75</v>
      </c>
      <c r="AD16" s="31">
        <f t="shared" si="43"/>
        <v>2.4285714285714284</v>
      </c>
      <c r="AE16" s="73">
        <f>SUM(AE14:AE15)</f>
        <v>6</v>
      </c>
      <c r="AF16" s="53">
        <f t="shared" ref="AF16:AI16" si="51">SUM(AF14:AF15)</f>
        <v>1</v>
      </c>
      <c r="AG16" s="53">
        <f t="shared" si="51"/>
        <v>5</v>
      </c>
      <c r="AH16" s="53">
        <f t="shared" si="51"/>
        <v>16</v>
      </c>
      <c r="AI16" s="74">
        <f t="shared" si="51"/>
        <v>27</v>
      </c>
      <c r="AJ16" s="27">
        <f t="shared" si="44"/>
        <v>11</v>
      </c>
      <c r="AK16" s="22">
        <f t="shared" si="45"/>
        <v>20</v>
      </c>
      <c r="AL16" s="31">
        <f t="shared" si="13"/>
        <v>2.8571428571428572</v>
      </c>
      <c r="AM16" s="28">
        <f t="shared" si="46"/>
        <v>0.70909090909090911</v>
      </c>
      <c r="AN16" s="32">
        <f t="shared" si="47"/>
        <v>0.66666666666666663</v>
      </c>
      <c r="AO16" s="185"/>
      <c r="AP16" s="186"/>
    </row>
    <row r="17" spans="1:42" s="81" customFormat="1">
      <c r="C17" s="140"/>
      <c r="D17" s="73"/>
      <c r="E17" s="53"/>
      <c r="F17" s="53"/>
      <c r="G17" s="53"/>
      <c r="H17" s="74"/>
      <c r="I17" s="50"/>
      <c r="J17" s="52"/>
      <c r="K17" s="52"/>
      <c r="L17" s="83"/>
      <c r="M17" s="73"/>
      <c r="N17" s="53"/>
      <c r="O17" s="53"/>
      <c r="P17" s="53"/>
      <c r="Q17" s="74"/>
      <c r="R17" s="19"/>
      <c r="S17" s="22"/>
      <c r="T17" s="22"/>
      <c r="U17" s="31"/>
      <c r="V17" s="73"/>
      <c r="W17" s="53"/>
      <c r="X17" s="53"/>
      <c r="Y17" s="53"/>
      <c r="Z17" s="74"/>
      <c r="AA17" s="21"/>
      <c r="AB17" s="22"/>
      <c r="AC17" s="22"/>
      <c r="AD17" s="31"/>
      <c r="AE17" s="73"/>
      <c r="AF17" s="53"/>
      <c r="AG17" s="53"/>
      <c r="AH17" s="53"/>
      <c r="AI17" s="74"/>
      <c r="AJ17" s="27"/>
      <c r="AK17" s="22"/>
      <c r="AL17" s="31"/>
      <c r="AM17" s="28"/>
      <c r="AN17" s="32"/>
      <c r="AO17" s="186"/>
      <c r="AP17" s="186"/>
    </row>
    <row r="18" spans="1:42" s="48" customFormat="1">
      <c r="A18" s="81" t="s">
        <v>608</v>
      </c>
      <c r="B18" s="81" t="s">
        <v>609</v>
      </c>
      <c r="C18" s="187"/>
      <c r="D18" s="73">
        <f>SUM(D7:D15)</f>
        <v>102</v>
      </c>
      <c r="E18" s="53">
        <f t="shared" ref="E18:H18" si="52">SUM(E7:E15)</f>
        <v>104</v>
      </c>
      <c r="F18" s="53">
        <f t="shared" si="52"/>
        <v>100</v>
      </c>
      <c r="G18" s="53">
        <f t="shared" si="52"/>
        <v>82</v>
      </c>
      <c r="H18" s="74">
        <f t="shared" si="52"/>
        <v>104</v>
      </c>
      <c r="I18" s="50">
        <f t="shared" si="21"/>
        <v>0</v>
      </c>
      <c r="J18" s="52">
        <f t="shared" si="22"/>
        <v>98.4</v>
      </c>
      <c r="K18" s="52">
        <f t="shared" si="23"/>
        <v>7</v>
      </c>
      <c r="L18" s="31">
        <f t="shared" si="36"/>
        <v>7.2164948453608241E-2</v>
      </c>
      <c r="M18" s="73">
        <f>SUM(M7:M12)</f>
        <v>44</v>
      </c>
      <c r="N18" s="53">
        <f>SUM(N7:N12)</f>
        <v>37</v>
      </c>
      <c r="O18" s="53">
        <f>SUM(O7:O12)</f>
        <v>38</v>
      </c>
      <c r="P18" s="53">
        <f>SUM(P7:P12)</f>
        <v>47</v>
      </c>
      <c r="Q18" s="74">
        <f>SUM(Q7:Q12)</f>
        <v>34</v>
      </c>
      <c r="R18" s="19">
        <f t="shared" si="37"/>
        <v>0</v>
      </c>
      <c r="S18" s="22">
        <f t="shared" si="38"/>
        <v>40</v>
      </c>
      <c r="T18" s="22">
        <f t="shared" si="39"/>
        <v>-7.5</v>
      </c>
      <c r="U18" s="316">
        <f t="shared" si="10"/>
        <v>-0.18072289156626506</v>
      </c>
      <c r="V18" s="73">
        <f>SUM(V7:V12)</f>
        <v>36</v>
      </c>
      <c r="W18" s="53">
        <f>SUM(W7:W12)</f>
        <v>36</v>
      </c>
      <c r="X18" s="53">
        <f>SUM(X7:X12)</f>
        <v>38</v>
      </c>
      <c r="Y18" s="53">
        <f>SUM(Y7:Y12)</f>
        <v>14</v>
      </c>
      <c r="Z18" s="74">
        <f>SUM(Z7:Z12)</f>
        <v>34</v>
      </c>
      <c r="AA18" s="51">
        <f t="shared" si="18"/>
        <v>0</v>
      </c>
      <c r="AB18" s="52">
        <f t="shared" si="26"/>
        <v>31.6</v>
      </c>
      <c r="AC18" s="52">
        <f t="shared" si="27"/>
        <v>3</v>
      </c>
      <c r="AD18" s="83">
        <f t="shared" si="28"/>
        <v>9.6774193548387094E-2</v>
      </c>
      <c r="AE18" s="73">
        <f>SUM(AE7:AE12)</f>
        <v>45</v>
      </c>
      <c r="AF18" s="53">
        <f>SUM(AF7:AF12)</f>
        <v>99</v>
      </c>
      <c r="AG18" s="53">
        <f>SUM(AG7:AG12)</f>
        <v>52</v>
      </c>
      <c r="AH18" s="53">
        <f>SUM(AH7:AH12)</f>
        <v>26</v>
      </c>
      <c r="AI18" s="74">
        <f>SUM(AI7:AI12)</f>
        <v>44</v>
      </c>
      <c r="AJ18" s="54">
        <f t="shared" si="31"/>
        <v>53.2</v>
      </c>
      <c r="AK18" s="52">
        <f t="shared" si="32"/>
        <v>-11.5</v>
      </c>
      <c r="AL18" s="327">
        <f t="shared" si="13"/>
        <v>-0.2072072072072072</v>
      </c>
      <c r="AM18" s="55">
        <f t="shared" si="19"/>
        <v>0.59398496240601506</v>
      </c>
      <c r="AN18" s="56">
        <f t="shared" si="20"/>
        <v>0.77272727272727271</v>
      </c>
      <c r="AO18" s="177"/>
      <c r="AP18" s="177"/>
    </row>
    <row r="19" spans="1:42" s="48" customFormat="1">
      <c r="A19" s="81"/>
      <c r="B19" s="81"/>
      <c r="C19" s="187"/>
      <c r="D19" s="73"/>
      <c r="E19" s="53"/>
      <c r="F19" s="53"/>
      <c r="G19" s="53"/>
      <c r="H19" s="74"/>
      <c r="I19" s="50"/>
      <c r="J19" s="52"/>
      <c r="K19" s="52"/>
      <c r="L19" s="31"/>
      <c r="M19" s="53"/>
      <c r="N19" s="53"/>
      <c r="O19" s="53"/>
      <c r="P19" s="53"/>
      <c r="Q19" s="53"/>
      <c r="R19" s="51"/>
      <c r="S19" s="52"/>
      <c r="T19" s="52"/>
      <c r="U19" s="35"/>
      <c r="V19" s="73"/>
      <c r="W19" s="53"/>
      <c r="X19" s="53"/>
      <c r="Y19" s="53"/>
      <c r="Z19" s="74"/>
      <c r="AA19" s="51"/>
      <c r="AB19" s="52"/>
      <c r="AC19" s="52"/>
      <c r="AD19" s="83"/>
      <c r="AE19" s="127"/>
      <c r="AF19" s="128"/>
      <c r="AG19" s="128"/>
      <c r="AH19" s="128"/>
      <c r="AI19" s="129"/>
      <c r="AJ19" s="54"/>
      <c r="AK19" s="52"/>
      <c r="AL19" s="31" t="str">
        <f t="shared" si="13"/>
        <v/>
      </c>
      <c r="AM19" s="55"/>
      <c r="AN19" s="56"/>
      <c r="AO19" s="177"/>
      <c r="AP19" s="177"/>
    </row>
    <row r="20" spans="1:42" s="5" customFormat="1">
      <c r="A20" s="88" t="s">
        <v>437</v>
      </c>
      <c r="B20" s="88" t="s">
        <v>436</v>
      </c>
      <c r="C20" s="183" t="s">
        <v>20</v>
      </c>
      <c r="D20" s="38">
        <f>INDEX(PR!$A$1:$F$508,MATCH($B20,PR!$A:$A,0),2)</f>
        <v>26</v>
      </c>
      <c r="E20" s="39">
        <f>INDEX(PR!$A$1:$F$508,MATCH($B20,PR!$A:$A,0),3)</f>
        <v>15</v>
      </c>
      <c r="F20" s="39">
        <f>INDEX(PR!$A$1:$F$508,MATCH($B20,PR!$A:$A,0),4)</f>
        <v>1</v>
      </c>
      <c r="G20" s="39">
        <f>INDEX(PR!$A$1:$F$508,MATCH($B20,PR!$A:$A,0),5)</f>
        <v>0</v>
      </c>
      <c r="H20" s="150">
        <f>INDEX(PR!$A$1:$F$508,MATCH($B20,PR!$A:$A,0),6)</f>
        <v>0</v>
      </c>
      <c r="I20" s="34">
        <f t="shared" si="21"/>
        <v>4</v>
      </c>
      <c r="J20" s="37">
        <f t="shared" si="22"/>
        <v>8.4</v>
      </c>
      <c r="K20" s="37">
        <f t="shared" si="23"/>
        <v>-10.5</v>
      </c>
      <c r="L20" s="35">
        <f t="shared" si="36"/>
        <v>-1</v>
      </c>
      <c r="M20" s="39">
        <f>INDEX(GR!$A$1:$F$541,MATCH($B20,GR!$A:$A,0),2)</f>
        <v>20</v>
      </c>
      <c r="N20" s="39">
        <f>INDEX(GR!$A$1:$F$541,MATCH($B20,GR!$A:$A,0),3)</f>
        <v>9</v>
      </c>
      <c r="O20" s="39">
        <f>INDEX(GR!$A$1:$F$541,MATCH($B20,GR!$A:$A,0),4)</f>
        <v>11</v>
      </c>
      <c r="P20" s="39">
        <f>INDEX(GR!$A$1:$F$541,MATCH($B20,GR!$A:$A,0),5)</f>
        <v>1</v>
      </c>
      <c r="Q20" s="39">
        <f>INDEX(GR!$A$1:$F$541,MATCH($B20,GR!$A:$A,0),6)</f>
        <v>0</v>
      </c>
      <c r="R20" s="36">
        <f t="shared" ref="R20:R27" si="53">COUNTIF(M20:Q20,"&lt;10")</f>
        <v>3</v>
      </c>
      <c r="S20" s="37">
        <f t="shared" ref="S20:S27" si="54">IF(AND(M20=0,N20=0,O20=0,P20=0),Q20,IF(AND(M20=0,N20=0,O20=0),AVERAGE(P20:Q20),IF(AND(N20=0,M20=0),AVERAGE(O20:Q20),IF(M20=0,AVERAGE(N20:Q20),AVERAGE(M20:Q20)))))</f>
        <v>8.1999999999999993</v>
      </c>
      <c r="T20" s="37">
        <f t="shared" si="25"/>
        <v>-10.25</v>
      </c>
      <c r="U20" s="35">
        <f t="shared" si="10"/>
        <v>-1</v>
      </c>
      <c r="V20" s="188">
        <f>INDEX(AE!$A$1:$K$501,MATCH($B20,AE!$A:$A,0),7)</f>
        <v>8</v>
      </c>
      <c r="W20" s="189">
        <f>INDEX(AE!$A$1:$K$501,MATCH($B20,AE!$A:$A,0),8)</f>
        <v>2</v>
      </c>
      <c r="X20" s="189">
        <f>INDEX(AE!$A$1:$K$501,MATCH($B20,AE!$A:$A,0),9)</f>
        <v>0</v>
      </c>
      <c r="Y20" s="189">
        <f>INDEX(AE!$A$1:$K$501,MATCH($B20,AE!$A:$A,0),10)</f>
        <v>0</v>
      </c>
      <c r="Z20" s="190">
        <f>INDEX(AE!$A$1:$K$501,MATCH($B20,AE!$A:$A,0),11)</f>
        <v>0</v>
      </c>
      <c r="AA20" s="191">
        <f t="shared" ref="AA20:AA23" si="55">COUNTIF(V20:Z20,"&lt;10")</f>
        <v>5</v>
      </c>
      <c r="AB20" s="192">
        <f t="shared" ref="AB20:AB23" si="56">IF(AND(V20=0,W20=0,X20=0,Y20=0),Z20,IF(AND(V20=0,W20=0,X20=0),AVERAGE(Y20:Z20),IF(AND(W20=0,V20=0),AVERAGE(X20:Z20),IF(V20=0,AVERAGE(W20:Z20),AVERAGE(V20:Z20)))))</f>
        <v>2</v>
      </c>
      <c r="AC20" s="192">
        <f t="shared" ref="AC20:AC23" si="57">IF(AND(V20=0,W20=0,X20=0,Y20=0),"",IF(AND(V20=0,W20=0,X20=0),Z20-Y20,IF(AND(V20=0,W20=0),(Z20-AVERAGE(X20:Y20)),IF(V20=0,(Z20-AVERAGE(W20:Y20)),(Z20-AVERAGE(V20:Y20))))))</f>
        <v>-2.5</v>
      </c>
      <c r="AD20" s="193">
        <f t="shared" ref="AD20:AD23" si="58">IF(AND(V20=0,W20=0,X20=0,Y20=0),"",IF(AND(V20=0,W20=0,X20=0),AC20/AVERAGE(Z20:AA20),IF(AND(V20=0,W20=0),(AC20/AVERAGE(X20:Y20)),IF(V20=0,(AC20/AVERAGE(W20:Y20)),(AC20/AVERAGE(V20:Y20))))))</f>
        <v>-1</v>
      </c>
      <c r="AE20" s="194">
        <f>INDEX(AE!$A$1:$K$501,MATCH($B20,AE!$A:$A,0),2)</f>
        <v>11</v>
      </c>
      <c r="AF20" s="195">
        <f>INDEX(AE!$A$1:$K$501,MATCH($B20,AE!$A:$A,0),3)</f>
        <v>3</v>
      </c>
      <c r="AG20" s="195">
        <f>INDEX(AE!$A$1:$K$501,MATCH($B20,AE!$A:$A,0),4)</f>
        <v>0</v>
      </c>
      <c r="AH20" s="195">
        <f>INDEX(AE!$A$1:$K$501,MATCH($B20,AE!$A:$A,0),5)</f>
        <v>0</v>
      </c>
      <c r="AI20" s="196">
        <f>INDEX(AE!$A$1:$K$501,MATCH($B20,AE!$A:$A,0),6)</f>
        <v>0</v>
      </c>
      <c r="AJ20" s="197">
        <f t="shared" ref="AJ20:AJ23" si="59">IF(AND(AE20=0,AF20=0,AG20=0,AH20=0),AI20,IF(AND(AE20=0,AF20=0,AG20=0),AVERAGE(AH20:AI20),IF(AND(AF20=0,AE20=0),AVERAGE(AG20:AI20),IF(AE20=0,AVERAGE(AF20:AI20),AVERAGE(AE20:AI20)))))</f>
        <v>2.8</v>
      </c>
      <c r="AK20" s="192">
        <f t="shared" ref="AK20:AK23" si="60">IF(AND(AE20=0,AF20=0,AG20=0,AH20=0),"",IF(AND(AE20=0,AF20=0,AG20=0),AI20-AH20,IF(AND(AE20=0,AF20=0),(AI20-AVERAGE(AG20:AH20)),IF(AE20=0,(AI20-AVERAGE(AF20:AH20)),(AI20-AVERAGE(AE20:AH20))))))</f>
        <v>-3.5</v>
      </c>
      <c r="AL20" s="35">
        <f t="shared" si="13"/>
        <v>-1</v>
      </c>
      <c r="AM20" s="198">
        <f t="shared" ref="AM20:AM23" si="61">IF(AJ20=0,"",AB20/AJ20)</f>
        <v>0.7142857142857143</v>
      </c>
      <c r="AN20" s="199" t="str">
        <f t="shared" ref="AN20:AN23" si="62">IF(AI20=0,"",Z20/AI20)</f>
        <v/>
      </c>
      <c r="AO20" s="174"/>
      <c r="AP20" s="174"/>
    </row>
    <row r="21" spans="1:42" s="5" customFormat="1">
      <c r="A21" s="108" t="s">
        <v>610</v>
      </c>
      <c r="B21" s="108" t="s">
        <v>438</v>
      </c>
      <c r="C21" s="138"/>
      <c r="D21" s="23">
        <f>INDEX(PR!$A$1:$F$508,MATCH($B21,PR!$A:$A,0),2)</f>
        <v>38</v>
      </c>
      <c r="E21" s="24">
        <f>INDEX(PR!$A$1:$F$508,MATCH($B21,PR!$A:$A,0),3)</f>
        <v>99</v>
      </c>
      <c r="F21" s="24">
        <f>INDEX(PR!$A$1:$F$508,MATCH($B21,PR!$A:$A,0),4)</f>
        <v>113</v>
      </c>
      <c r="G21" s="24">
        <f>INDEX(PR!$A$1:$F$508,MATCH($B21,PR!$A:$A,0),5)</f>
        <v>150</v>
      </c>
      <c r="H21" s="25">
        <f>INDEX(PR!$A$1:$F$508,MATCH($B21,PR!$A:$A,0),6)</f>
        <v>177</v>
      </c>
      <c r="I21" s="19">
        <f t="shared" si="21"/>
        <v>0</v>
      </c>
      <c r="J21" s="22">
        <f t="shared" si="22"/>
        <v>115.4</v>
      </c>
      <c r="K21" s="22">
        <f t="shared" si="23"/>
        <v>77</v>
      </c>
      <c r="L21" s="31">
        <f t="shared" si="36"/>
        <v>0.77</v>
      </c>
      <c r="M21" s="24">
        <f>INDEX(GR!$A$1:$F$541,MATCH($B21,GR!$A:$A,0),2)</f>
        <v>0</v>
      </c>
      <c r="N21" s="24">
        <f>INDEX(GR!$A$1:$F$541,MATCH($B21,GR!$A:$A,0),3)</f>
        <v>6</v>
      </c>
      <c r="O21" s="24">
        <f>INDEX(GR!$A$1:$F$541,MATCH($B21,GR!$A:$A,0),4)</f>
        <v>54</v>
      </c>
      <c r="P21" s="24">
        <f>INDEX(GR!$A$1:$F$541,MATCH($B21,GR!$A:$A,0),5)</f>
        <v>66</v>
      </c>
      <c r="Q21" s="24">
        <f>INDEX(GR!$A$1:$F$541,MATCH($B21,GR!$A:$A,0),6)</f>
        <v>67</v>
      </c>
      <c r="R21" s="323">
        <f t="shared" si="53"/>
        <v>2</v>
      </c>
      <c r="S21" s="22">
        <f t="shared" si="54"/>
        <v>48.25</v>
      </c>
      <c r="T21" s="22">
        <f t="shared" si="25"/>
        <v>25</v>
      </c>
      <c r="U21" s="31">
        <f t="shared" si="10"/>
        <v>0.59523809523809523</v>
      </c>
      <c r="V21" s="73">
        <f>INDEX(AE!$A$1:$K$501,MATCH($B21,AE!$A:$A,0),7)</f>
        <v>39</v>
      </c>
      <c r="W21" s="53">
        <f>INDEX(AE!$A$1:$K$501,MATCH($B21,AE!$A:$A,0),8)</f>
        <v>40</v>
      </c>
      <c r="X21" s="53">
        <f>INDEX(AE!$A$1:$K$501,MATCH($B21,AE!$A:$A,0),9)</f>
        <v>48</v>
      </c>
      <c r="Y21" s="53">
        <f>INDEX(AE!$A$1:$K$501,MATCH($B21,AE!$A:$A,0),10)</f>
        <v>70</v>
      </c>
      <c r="Z21" s="74">
        <f>INDEX(AE!$A$1:$K$501,MATCH($B21,AE!$A:$A,0),11)</f>
        <v>66</v>
      </c>
      <c r="AA21" s="51">
        <f t="shared" si="55"/>
        <v>0</v>
      </c>
      <c r="AB21" s="52">
        <f t="shared" si="56"/>
        <v>52.6</v>
      </c>
      <c r="AC21" s="52">
        <f t="shared" si="57"/>
        <v>16.75</v>
      </c>
      <c r="AD21" s="83">
        <f t="shared" si="58"/>
        <v>0.34010152284263961</v>
      </c>
      <c r="AE21" s="127">
        <f>INDEX(AE!$A$1:$K$501,MATCH($B21,AE!$A:$A,0),2)</f>
        <v>46</v>
      </c>
      <c r="AF21" s="128">
        <f>INDEX(AE!$A$1:$K$501,MATCH($B21,AE!$A:$A,0),3)</f>
        <v>58</v>
      </c>
      <c r="AG21" s="128">
        <f>INDEX(AE!$A$1:$K$501,MATCH($B21,AE!$A:$A,0),4)</f>
        <v>66</v>
      </c>
      <c r="AH21" s="128">
        <f>INDEX(AE!$A$1:$K$501,MATCH($B21,AE!$A:$A,0),5)</f>
        <v>92</v>
      </c>
      <c r="AI21" s="129">
        <f>INDEX(AE!$A$1:$K$501,MATCH($B21,AE!$A:$A,0),6)</f>
        <v>91</v>
      </c>
      <c r="AJ21" s="54">
        <f t="shared" si="59"/>
        <v>70.599999999999994</v>
      </c>
      <c r="AK21" s="52">
        <f t="shared" si="60"/>
        <v>25.5</v>
      </c>
      <c r="AL21" s="31">
        <f t="shared" si="13"/>
        <v>0.38931297709923662</v>
      </c>
      <c r="AM21" s="55">
        <f t="shared" si="61"/>
        <v>0.74504249291784708</v>
      </c>
      <c r="AN21" s="56">
        <f t="shared" si="62"/>
        <v>0.72527472527472525</v>
      </c>
      <c r="AO21" s="174"/>
      <c r="AP21" s="174"/>
    </row>
    <row r="22" spans="1:42" s="5" customFormat="1">
      <c r="A22" s="108" t="s">
        <v>611</v>
      </c>
      <c r="B22" s="108" t="s">
        <v>439</v>
      </c>
      <c r="C22" s="138"/>
      <c r="D22" s="23">
        <f>INDEX(PR!$A$1:$F$508,MATCH($B22,PR!$A:$A,0),2)</f>
        <v>17</v>
      </c>
      <c r="E22" s="24">
        <f>INDEX(PR!$A$1:$F$508,MATCH($B22,PR!$A:$A,0),3)</f>
        <v>31</v>
      </c>
      <c r="F22" s="24">
        <f>INDEX(PR!$A$1:$F$508,MATCH($B22,PR!$A:$A,0),4)</f>
        <v>32</v>
      </c>
      <c r="G22" s="24">
        <f>INDEX(PR!$A$1:$F$508,MATCH($B22,PR!$A:$A,0),5)</f>
        <v>36</v>
      </c>
      <c r="H22" s="25">
        <f>INDEX(PR!$A$1:$F$508,MATCH($B22,PR!$A:$A,0),6)</f>
        <v>56</v>
      </c>
      <c r="I22" s="320">
        <f t="shared" si="21"/>
        <v>1</v>
      </c>
      <c r="J22" s="22">
        <f t="shared" si="22"/>
        <v>34.4</v>
      </c>
      <c r="K22" s="22">
        <f t="shared" si="23"/>
        <v>27</v>
      </c>
      <c r="L22" s="31">
        <f t="shared" si="36"/>
        <v>0.93103448275862066</v>
      </c>
      <c r="M22" s="24">
        <f>INDEX(GR!$A$1:$F$541,MATCH($B22,GR!$A:$A,0),2)</f>
        <v>0</v>
      </c>
      <c r="N22" s="24">
        <f>INDEX(GR!$A$1:$F$541,MATCH($B22,GR!$A:$A,0),3)</f>
        <v>4</v>
      </c>
      <c r="O22" s="24">
        <f>INDEX(GR!$A$1:$F$541,MATCH($B22,GR!$A:$A,0),4)</f>
        <v>17</v>
      </c>
      <c r="P22" s="24">
        <f>INDEX(GR!$A$1:$F$541,MATCH($B22,GR!$A:$A,0),5)</f>
        <v>21</v>
      </c>
      <c r="Q22" s="24">
        <f>INDEX(GR!$A$1:$F$541,MATCH($B22,GR!$A:$A,0),6)</f>
        <v>12</v>
      </c>
      <c r="R22" s="323">
        <f t="shared" si="53"/>
        <v>2</v>
      </c>
      <c r="S22" s="22">
        <f t="shared" si="54"/>
        <v>13.5</v>
      </c>
      <c r="T22" s="22">
        <f t="shared" si="25"/>
        <v>-2</v>
      </c>
      <c r="U22" s="316">
        <f t="shared" si="10"/>
        <v>-0.14285714285714285</v>
      </c>
      <c r="V22" s="73">
        <f>INDEX(AE!$A$1:$K$501,MATCH($B22,AE!$A:$A,0),7)</f>
        <v>16</v>
      </c>
      <c r="W22" s="53">
        <f>INDEX(AE!$A$1:$K$501,MATCH($B22,AE!$A:$A,0),8)</f>
        <v>13</v>
      </c>
      <c r="X22" s="53">
        <f>INDEX(AE!$A$1:$K$501,MATCH($B22,AE!$A:$A,0),9)</f>
        <v>16</v>
      </c>
      <c r="Y22" s="53">
        <f>INDEX(AE!$A$1:$K$501,MATCH($B22,AE!$A:$A,0),10)</f>
        <v>18</v>
      </c>
      <c r="Z22" s="74">
        <f>INDEX(AE!$A$1:$K$501,MATCH($B22,AE!$A:$A,0),11)</f>
        <v>30</v>
      </c>
      <c r="AA22" s="51">
        <f t="shared" si="55"/>
        <v>0</v>
      </c>
      <c r="AB22" s="52">
        <f t="shared" si="56"/>
        <v>18.600000000000001</v>
      </c>
      <c r="AC22" s="52">
        <f t="shared" si="57"/>
        <v>14.25</v>
      </c>
      <c r="AD22" s="83">
        <f t="shared" si="58"/>
        <v>0.90476190476190477</v>
      </c>
      <c r="AE22" s="127">
        <f>INDEX(AE!$A$1:$K$501,MATCH($B22,AE!$A:$A,0),2)</f>
        <v>23</v>
      </c>
      <c r="AF22" s="128">
        <f>INDEX(AE!$A$1:$K$501,MATCH($B22,AE!$A:$A,0),3)</f>
        <v>17</v>
      </c>
      <c r="AG22" s="128">
        <f>INDEX(AE!$A$1:$K$501,MATCH($B22,AE!$A:$A,0),4)</f>
        <v>25</v>
      </c>
      <c r="AH22" s="128">
        <f>INDEX(AE!$A$1:$K$501,MATCH($B22,AE!$A:$A,0),5)</f>
        <v>26</v>
      </c>
      <c r="AI22" s="129">
        <f>INDEX(AE!$A$1:$K$501,MATCH($B22,AE!$A:$A,0),6)</f>
        <v>41</v>
      </c>
      <c r="AJ22" s="54">
        <f t="shared" si="59"/>
        <v>26.4</v>
      </c>
      <c r="AK22" s="52">
        <f t="shared" si="60"/>
        <v>18.25</v>
      </c>
      <c r="AL22" s="31">
        <f t="shared" si="13"/>
        <v>0.80219780219780223</v>
      </c>
      <c r="AM22" s="55">
        <f t="shared" si="61"/>
        <v>0.70454545454545459</v>
      </c>
      <c r="AN22" s="56">
        <f t="shared" si="62"/>
        <v>0.73170731707317072</v>
      </c>
      <c r="AO22" s="174"/>
      <c r="AP22" s="174"/>
    </row>
    <row r="23" spans="1:42" s="48" customFormat="1">
      <c r="A23" s="81" t="s">
        <v>612</v>
      </c>
      <c r="B23" s="81" t="s">
        <v>613</v>
      </c>
      <c r="C23" s="187"/>
      <c r="D23" s="73">
        <f>SUM(D20:D22)</f>
        <v>81</v>
      </c>
      <c r="E23" s="53">
        <f t="shared" ref="E23:H23" si="63">SUM(E20:E22)</f>
        <v>145</v>
      </c>
      <c r="F23" s="53">
        <f t="shared" si="63"/>
        <v>146</v>
      </c>
      <c r="G23" s="53">
        <f t="shared" si="63"/>
        <v>186</v>
      </c>
      <c r="H23" s="74">
        <f t="shared" si="63"/>
        <v>233</v>
      </c>
      <c r="I23" s="50">
        <f t="shared" si="21"/>
        <v>0</v>
      </c>
      <c r="J23" s="52">
        <f t="shared" si="22"/>
        <v>158.19999999999999</v>
      </c>
      <c r="K23" s="52">
        <f t="shared" si="23"/>
        <v>93.5</v>
      </c>
      <c r="L23" s="31">
        <f t="shared" si="36"/>
        <v>0.67025089605734767</v>
      </c>
      <c r="M23" s="73">
        <f>SUM(M20:M22)</f>
        <v>20</v>
      </c>
      <c r="N23" s="53">
        <f t="shared" ref="N23:Q23" si="64">SUM(N20:N22)</f>
        <v>19</v>
      </c>
      <c r="O23" s="53">
        <f t="shared" si="64"/>
        <v>82</v>
      </c>
      <c r="P23" s="53">
        <f t="shared" si="64"/>
        <v>88</v>
      </c>
      <c r="Q23" s="74">
        <f t="shared" si="64"/>
        <v>79</v>
      </c>
      <c r="R23" s="51">
        <f t="shared" si="53"/>
        <v>0</v>
      </c>
      <c r="S23" s="52">
        <f t="shared" si="54"/>
        <v>57.6</v>
      </c>
      <c r="T23" s="52">
        <f t="shared" si="25"/>
        <v>26.75</v>
      </c>
      <c r="U23" s="31">
        <f t="shared" si="10"/>
        <v>0.51196172248803828</v>
      </c>
      <c r="V23" s="73">
        <f>SUM(V20:V22)</f>
        <v>63</v>
      </c>
      <c r="W23" s="53">
        <f t="shared" ref="W23:Z23" si="65">SUM(W20:W22)</f>
        <v>55</v>
      </c>
      <c r="X23" s="53">
        <f t="shared" si="65"/>
        <v>64</v>
      </c>
      <c r="Y23" s="53">
        <f t="shared" si="65"/>
        <v>88</v>
      </c>
      <c r="Z23" s="74">
        <f t="shared" si="65"/>
        <v>96</v>
      </c>
      <c r="AA23" s="51">
        <f t="shared" si="55"/>
        <v>0</v>
      </c>
      <c r="AB23" s="52">
        <f t="shared" si="56"/>
        <v>73.2</v>
      </c>
      <c r="AC23" s="52">
        <f t="shared" si="57"/>
        <v>28.5</v>
      </c>
      <c r="AD23" s="83">
        <f t="shared" si="58"/>
        <v>0.42222222222222222</v>
      </c>
      <c r="AE23" s="73">
        <f>SUM(AE20:AE22)</f>
        <v>80</v>
      </c>
      <c r="AF23" s="53">
        <f t="shared" ref="AF23:AI23" si="66">SUM(AF20:AF22)</f>
        <v>78</v>
      </c>
      <c r="AG23" s="53">
        <f t="shared" si="66"/>
        <v>91</v>
      </c>
      <c r="AH23" s="53">
        <f t="shared" si="66"/>
        <v>118</v>
      </c>
      <c r="AI23" s="74">
        <f t="shared" si="66"/>
        <v>132</v>
      </c>
      <c r="AJ23" s="54">
        <f t="shared" si="59"/>
        <v>99.8</v>
      </c>
      <c r="AK23" s="52">
        <f t="shared" si="60"/>
        <v>40.25</v>
      </c>
      <c r="AL23" s="31">
        <f t="shared" si="13"/>
        <v>0.43869209809264303</v>
      </c>
      <c r="AM23" s="55">
        <f t="shared" si="61"/>
        <v>0.73346693386773554</v>
      </c>
      <c r="AN23" s="56">
        <f t="shared" si="62"/>
        <v>0.72727272727272729</v>
      </c>
      <c r="AO23" s="176">
        <v>2.1</v>
      </c>
      <c r="AP23" s="176">
        <v>2.58</v>
      </c>
    </row>
    <row r="24" spans="1:42" s="48" customFormat="1">
      <c r="A24" s="81"/>
      <c r="B24" s="81"/>
      <c r="C24" s="187"/>
      <c r="D24" s="73"/>
      <c r="E24" s="53"/>
      <c r="F24" s="53"/>
      <c r="G24" s="53"/>
      <c r="H24" s="74"/>
      <c r="I24" s="50"/>
      <c r="J24" s="52"/>
      <c r="K24" s="52"/>
      <c r="L24" s="31"/>
      <c r="M24" s="53"/>
      <c r="N24" s="53"/>
      <c r="O24" s="53"/>
      <c r="P24" s="53"/>
      <c r="Q24" s="53"/>
      <c r="R24" s="51"/>
      <c r="S24" s="52"/>
      <c r="T24" s="52"/>
      <c r="U24" s="31"/>
      <c r="V24" s="73"/>
      <c r="W24" s="53"/>
      <c r="X24" s="53"/>
      <c r="Y24" s="53"/>
      <c r="Z24" s="74"/>
      <c r="AA24" s="51"/>
      <c r="AB24" s="52"/>
      <c r="AC24" s="52"/>
      <c r="AD24" s="83"/>
      <c r="AE24" s="127"/>
      <c r="AF24" s="128"/>
      <c r="AG24" s="128"/>
      <c r="AH24" s="128"/>
      <c r="AI24" s="129"/>
      <c r="AJ24" s="54"/>
      <c r="AK24" s="52"/>
      <c r="AL24" s="31" t="str">
        <f t="shared" si="13"/>
        <v/>
      </c>
      <c r="AM24" s="55"/>
      <c r="AN24" s="56"/>
      <c r="AO24" s="177"/>
      <c r="AP24" s="177"/>
    </row>
    <row r="25" spans="1:42" s="5" customFormat="1">
      <c r="A25" s="235" t="s">
        <v>442</v>
      </c>
      <c r="B25" s="235" t="s">
        <v>441</v>
      </c>
      <c r="C25" s="236" t="s">
        <v>20</v>
      </c>
      <c r="D25" s="237">
        <f>INDEX(PR!$A$1:$F$508,MATCH($B25,PR!$A:$A,0),2)</f>
        <v>33</v>
      </c>
      <c r="E25" s="238">
        <f>INDEX(PR!$A$1:$F$508,MATCH($B25,PR!$A:$A,0),3)</f>
        <v>25</v>
      </c>
      <c r="F25" s="238">
        <f>INDEX(PR!$A$1:$F$508,MATCH($B25,PR!$A:$A,0),4)</f>
        <v>23</v>
      </c>
      <c r="G25" s="238">
        <f>INDEX(PR!$A$1:$F$508,MATCH($B25,PR!$A:$A,0),5)</f>
        <v>6</v>
      </c>
      <c r="H25" s="239">
        <f>INDEX(PR!$A$1:$F$508,MATCH($B25,PR!$A:$A,0),6)</f>
        <v>0</v>
      </c>
      <c r="I25" s="240">
        <f t="shared" si="21"/>
        <v>2</v>
      </c>
      <c r="J25" s="241">
        <f t="shared" si="22"/>
        <v>17.399999999999999</v>
      </c>
      <c r="K25" s="241">
        <f t="shared" si="23"/>
        <v>-21.75</v>
      </c>
      <c r="L25" s="242">
        <f t="shared" si="36"/>
        <v>-1</v>
      </c>
      <c r="M25" s="238">
        <f>INDEX(GR!$A$1:$F$541,MATCH($B25,GR!$A:$A,0),2)</f>
        <v>10</v>
      </c>
      <c r="N25" s="238">
        <f>INDEX(GR!$A$1:$F$541,MATCH($B25,GR!$A:$A,0),3)</f>
        <v>18</v>
      </c>
      <c r="O25" s="238">
        <f>INDEX(GR!$A$1:$F$541,MATCH($B25,GR!$A:$A,0),4)</f>
        <v>13</v>
      </c>
      <c r="P25" s="238">
        <f>INDEX(GR!$A$1:$F$541,MATCH($B25,GR!$A:$A,0),5)</f>
        <v>5</v>
      </c>
      <c r="Q25" s="238">
        <f>INDEX(GR!$A$1:$F$541,MATCH($B25,GR!$A:$A,0),6)</f>
        <v>11</v>
      </c>
      <c r="R25" s="243">
        <f t="shared" si="53"/>
        <v>1</v>
      </c>
      <c r="S25" s="241">
        <f t="shared" si="54"/>
        <v>11.4</v>
      </c>
      <c r="T25" s="241">
        <f t="shared" si="25"/>
        <v>-0.5</v>
      </c>
      <c r="U25" s="242">
        <f t="shared" si="10"/>
        <v>-4.3478260869565216E-2</v>
      </c>
      <c r="V25" s="244">
        <f>INDEX(AE!$A$1:$K$501,MATCH($B25,AE!$A:$A,0),7)</f>
        <v>10</v>
      </c>
      <c r="W25" s="245">
        <f>INDEX(AE!$A$1:$K$501,MATCH($B25,AE!$A:$A,0),8)</f>
        <v>7</v>
      </c>
      <c r="X25" s="245">
        <f>INDEX(AE!$A$1:$K$501,MATCH($B25,AE!$A:$A,0),9)</f>
        <v>8</v>
      </c>
      <c r="Y25" s="245">
        <f>INDEX(AE!$A$1:$K$501,MATCH($B25,AE!$A:$A,0),10)</f>
        <v>3</v>
      </c>
      <c r="Z25" s="246">
        <f>INDEX(AE!$A$1:$K$501,MATCH($B25,AE!$A:$A,0),11)</f>
        <v>0</v>
      </c>
      <c r="AA25" s="247">
        <f t="shared" ref="AA25:AA27" si="67">COUNTIF(V25:Z25,"&lt;10")</f>
        <v>4</v>
      </c>
      <c r="AB25" s="248">
        <f t="shared" ref="AB25:AB27" si="68">IF(AND(V25=0,W25=0,X25=0,Y25=0),Z25,IF(AND(V25=0,W25=0,X25=0),AVERAGE(Y25:Z25),IF(AND(W25=0,V25=0),AVERAGE(X25:Z25),IF(V25=0,AVERAGE(W25:Z25),AVERAGE(V25:Z25)))))</f>
        <v>5.6</v>
      </c>
      <c r="AC25" s="248">
        <f t="shared" ref="AC25:AC27" si="69">IF(AND(V25=0,W25=0,X25=0,Y25=0),"",IF(AND(V25=0,W25=0,X25=0),Z25-Y25,IF(AND(V25=0,W25=0),(Z25-AVERAGE(X25:Y25)),IF(V25=0,(Z25-AVERAGE(W25:Y25)),(Z25-AVERAGE(V25:Y25))))))</f>
        <v>-7</v>
      </c>
      <c r="AD25" s="249">
        <f t="shared" ref="AD25:AD27" si="70">IF(AND(V25=0,W25=0,X25=0,Y25=0),"",IF(AND(V25=0,W25=0,X25=0),AC25/AVERAGE(Z25:AA25),IF(AND(V25=0,W25=0),(AC25/AVERAGE(X25:Y25)),IF(V25=0,(AC25/AVERAGE(W25:Y25)),(AC25/AVERAGE(V25:Y25))))))</f>
        <v>-1</v>
      </c>
      <c r="AE25" s="250">
        <f>INDEX(AE!$A$1:$K$501,MATCH($B25,AE!$A:$A,0),2)</f>
        <v>13</v>
      </c>
      <c r="AF25" s="251">
        <f>INDEX(AE!$A$1:$K$501,MATCH($B25,AE!$A:$A,0),3)</f>
        <v>9</v>
      </c>
      <c r="AG25" s="251">
        <f>INDEX(AE!$A$1:$K$501,MATCH($B25,AE!$A:$A,0),4)</f>
        <v>10</v>
      </c>
      <c r="AH25" s="251">
        <f>INDEX(AE!$A$1:$K$501,MATCH($B25,AE!$A:$A,0),5)</f>
        <v>6</v>
      </c>
      <c r="AI25" s="252">
        <f>INDEX(AE!$A$1:$K$501,MATCH($B25,AE!$A:$A,0),6)</f>
        <v>0</v>
      </c>
      <c r="AJ25" s="253">
        <f t="shared" ref="AJ25:AJ27" si="71">IF(AND(AE25=0,AF25=0,AG25=0,AH25=0),AI25,IF(AND(AE25=0,AF25=0,AG25=0),AVERAGE(AH25:AI25),IF(AND(AF25=0,AE25=0),AVERAGE(AG25:AI25),IF(AE25=0,AVERAGE(AF25:AI25),AVERAGE(AE25:AI25)))))</f>
        <v>7.6</v>
      </c>
      <c r="AK25" s="248">
        <f t="shared" ref="AK25:AK27" si="72">IF(AND(AE25=0,AF25=0,AG25=0,AH25=0),"",IF(AND(AE25=0,AF25=0,AG25=0),AI25-AH25,IF(AND(AE25=0,AF25=0),(AI25-AVERAGE(AG25:AH25)),IF(AE25=0,(AI25-AVERAGE(AF25:AH25)),(AI25-AVERAGE(AE25:AH25))))))</f>
        <v>-9.5</v>
      </c>
      <c r="AL25" s="242">
        <f t="shared" si="13"/>
        <v>-1</v>
      </c>
      <c r="AM25" s="254">
        <f t="shared" ref="AM25:AM27" si="73">IF(AJ25=0,"",AB25/AJ25)</f>
        <v>0.73684210526315785</v>
      </c>
      <c r="AN25" s="255" t="str">
        <f t="shared" ref="AN25:AN27" si="74">IF(AI25=0,"",Z25/AI25)</f>
        <v/>
      </c>
      <c r="AO25" s="206">
        <v>1.57</v>
      </c>
      <c r="AP25" s="182">
        <v>2.23</v>
      </c>
    </row>
    <row r="26" spans="1:42" s="5" customFormat="1">
      <c r="A26" s="89" t="s">
        <v>756</v>
      </c>
      <c r="B26" s="89" t="s">
        <v>450</v>
      </c>
      <c r="C26" s="155" t="s">
        <v>31</v>
      </c>
      <c r="D26" s="65">
        <f>INDEX(PR!$A$1:$F$508,MATCH($B26,PR!$A:$A,0),2)</f>
        <v>0</v>
      </c>
      <c r="E26" s="66">
        <f>INDEX(PR!$A$1:$F$508,MATCH($B26,PR!$A:$A,0),3)</f>
        <v>0</v>
      </c>
      <c r="F26" s="66">
        <f>INDEX(PR!$A$1:$F$508,MATCH($B26,PR!$A:$A,0),4)</f>
        <v>0</v>
      </c>
      <c r="G26" s="66">
        <f>INDEX(PR!$A$1:$F$508,MATCH($B26,PR!$A:$A,0),5)</f>
        <v>23</v>
      </c>
      <c r="H26" s="67">
        <f>INDEX(PR!$A$1:$F$508,MATCH($B26,PR!$A:$A,0),6)</f>
        <v>56</v>
      </c>
      <c r="I26" s="61">
        <f t="shared" si="21"/>
        <v>3</v>
      </c>
      <c r="J26" s="64">
        <f t="shared" si="22"/>
        <v>39.5</v>
      </c>
      <c r="K26" s="64">
        <f t="shared" si="23"/>
        <v>33</v>
      </c>
      <c r="L26" s="62">
        <f t="shared" si="36"/>
        <v>1.4347826086956521</v>
      </c>
      <c r="M26" s="66">
        <f>INDEX(GR!$A$1:$F$541,MATCH($B26,GR!$A:$A,0),2)</f>
        <v>0</v>
      </c>
      <c r="N26" s="66">
        <f>INDEX(GR!$A$1:$F$541,MATCH($B26,GR!$A:$A,0),3)</f>
        <v>0</v>
      </c>
      <c r="O26" s="66">
        <f>INDEX(GR!$A$1:$F$541,MATCH($B26,GR!$A:$A,0),4)</f>
        <v>0</v>
      </c>
      <c r="P26" s="66">
        <f>INDEX(GR!$A$1:$F$541,MATCH($B26,GR!$A:$A,0),5)</f>
        <v>0</v>
      </c>
      <c r="Q26" s="66">
        <f>INDEX(GR!$A$1:$F$541,MATCH($B26,GR!$A:$A,0),6)</f>
        <v>4</v>
      </c>
      <c r="R26" s="63">
        <f t="shared" si="53"/>
        <v>5</v>
      </c>
      <c r="S26" s="64">
        <f t="shared" si="54"/>
        <v>4</v>
      </c>
      <c r="T26" s="64" t="str">
        <f t="shared" si="25"/>
        <v/>
      </c>
      <c r="U26" s="62" t="str">
        <f t="shared" si="10"/>
        <v/>
      </c>
      <c r="V26" s="200">
        <f>INDEX(AE!$A$1:$K$501,MATCH($B26,AE!$A:$A,0),7)</f>
        <v>0</v>
      </c>
      <c r="W26" s="77">
        <f>INDEX(AE!$A$1:$K$501,MATCH($B26,AE!$A:$A,0),8)</f>
        <v>0</v>
      </c>
      <c r="X26" s="77">
        <f>INDEX(AE!$A$1:$K$501,MATCH($B26,AE!$A:$A,0),9)</f>
        <v>0</v>
      </c>
      <c r="Y26" s="77">
        <f>INDEX(AE!$A$1:$K$501,MATCH($B26,AE!$A:$A,0),10)</f>
        <v>9</v>
      </c>
      <c r="Z26" s="201">
        <f>INDEX(AE!$A$1:$K$501,MATCH($B26,AE!$A:$A,0),11)</f>
        <v>32</v>
      </c>
      <c r="AA26" s="75">
        <f t="shared" si="67"/>
        <v>4</v>
      </c>
      <c r="AB26" s="76">
        <f t="shared" si="68"/>
        <v>20.5</v>
      </c>
      <c r="AC26" s="76">
        <f t="shared" si="69"/>
        <v>23</v>
      </c>
      <c r="AD26" s="202">
        <f t="shared" si="70"/>
        <v>1.2777777777777777</v>
      </c>
      <c r="AE26" s="203">
        <f>INDEX(AE!$A$1:$K$501,MATCH($B26,AE!$A:$A,0),2)</f>
        <v>0</v>
      </c>
      <c r="AF26" s="204">
        <f>INDEX(AE!$A$1:$K$501,MATCH($B26,AE!$A:$A,0),3)</f>
        <v>0</v>
      </c>
      <c r="AG26" s="204">
        <f>INDEX(AE!$A$1:$K$501,MATCH($B26,AE!$A:$A,0),4)</f>
        <v>0</v>
      </c>
      <c r="AH26" s="204">
        <f>INDEX(AE!$A$1:$K$501,MATCH($B26,AE!$A:$A,0),5)</f>
        <v>12</v>
      </c>
      <c r="AI26" s="205">
        <f>INDEX(AE!$A$1:$K$501,MATCH($B26,AE!$A:$A,0),6)</f>
        <v>44</v>
      </c>
      <c r="AJ26" s="78">
        <f t="shared" si="71"/>
        <v>28</v>
      </c>
      <c r="AK26" s="76">
        <f t="shared" si="72"/>
        <v>32</v>
      </c>
      <c r="AL26" s="62">
        <f t="shared" si="13"/>
        <v>2.6666666666666665</v>
      </c>
      <c r="AM26" s="79">
        <f t="shared" si="73"/>
        <v>0.7321428571428571</v>
      </c>
      <c r="AN26" s="80">
        <f t="shared" si="74"/>
        <v>0.72727272727272729</v>
      </c>
      <c r="AO26" s="206"/>
      <c r="AP26" s="182"/>
    </row>
    <row r="27" spans="1:42" s="48" customFormat="1">
      <c r="A27" s="81" t="s">
        <v>614</v>
      </c>
      <c r="B27" s="81" t="s">
        <v>615</v>
      </c>
      <c r="C27" s="187"/>
      <c r="D27" s="73">
        <f>SUM(D25:D26)</f>
        <v>33</v>
      </c>
      <c r="E27" s="53">
        <f t="shared" ref="E27:H27" si="75">SUM(E25:E26)</f>
        <v>25</v>
      </c>
      <c r="F27" s="53">
        <f t="shared" si="75"/>
        <v>23</v>
      </c>
      <c r="G27" s="53">
        <f t="shared" si="75"/>
        <v>29</v>
      </c>
      <c r="H27" s="74">
        <f t="shared" si="75"/>
        <v>56</v>
      </c>
      <c r="I27" s="50">
        <f t="shared" si="21"/>
        <v>0</v>
      </c>
      <c r="J27" s="52">
        <f t="shared" si="22"/>
        <v>33.200000000000003</v>
      </c>
      <c r="K27" s="52">
        <f t="shared" si="23"/>
        <v>28.5</v>
      </c>
      <c r="L27" s="83">
        <f t="shared" si="36"/>
        <v>1.0363636363636364</v>
      </c>
      <c r="M27" s="73">
        <f>SUM(M25:M26)</f>
        <v>10</v>
      </c>
      <c r="N27" s="53">
        <f t="shared" ref="N27:Q27" si="76">SUM(N25:N26)</f>
        <v>18</v>
      </c>
      <c r="O27" s="53">
        <f t="shared" si="76"/>
        <v>13</v>
      </c>
      <c r="P27" s="53">
        <f t="shared" si="76"/>
        <v>5</v>
      </c>
      <c r="Q27" s="74">
        <f t="shared" si="76"/>
        <v>15</v>
      </c>
      <c r="R27" s="21">
        <f t="shared" si="53"/>
        <v>1</v>
      </c>
      <c r="S27" s="22">
        <f t="shared" si="54"/>
        <v>12.2</v>
      </c>
      <c r="T27" s="22">
        <f t="shared" si="25"/>
        <v>3.5</v>
      </c>
      <c r="U27" s="31">
        <f t="shared" si="10"/>
        <v>0.30434782608695654</v>
      </c>
      <c r="V27" s="73">
        <f>SUM(V25:V26)</f>
        <v>10</v>
      </c>
      <c r="W27" s="53">
        <f t="shared" ref="W27:Z27" si="77">SUM(W25:W26)</f>
        <v>7</v>
      </c>
      <c r="X27" s="53">
        <f t="shared" si="77"/>
        <v>8</v>
      </c>
      <c r="Y27" s="53">
        <f t="shared" si="77"/>
        <v>12</v>
      </c>
      <c r="Z27" s="74">
        <f t="shared" si="77"/>
        <v>32</v>
      </c>
      <c r="AA27" s="92">
        <f t="shared" si="67"/>
        <v>2</v>
      </c>
      <c r="AB27" s="52">
        <f t="shared" si="68"/>
        <v>13.8</v>
      </c>
      <c r="AC27" s="52">
        <f t="shared" si="69"/>
        <v>22.75</v>
      </c>
      <c r="AD27" s="83">
        <f t="shared" si="70"/>
        <v>2.4594594594594597</v>
      </c>
      <c r="AE27" s="73">
        <f>SUM(AE25:AE26)</f>
        <v>13</v>
      </c>
      <c r="AF27" s="53">
        <f t="shared" ref="AF27:AI27" si="78">SUM(AF25:AF26)</f>
        <v>9</v>
      </c>
      <c r="AG27" s="53">
        <f t="shared" si="78"/>
        <v>10</v>
      </c>
      <c r="AH27" s="53">
        <f t="shared" si="78"/>
        <v>18</v>
      </c>
      <c r="AI27" s="74">
        <f t="shared" si="78"/>
        <v>44</v>
      </c>
      <c r="AJ27" s="54">
        <f t="shared" si="71"/>
        <v>18.8</v>
      </c>
      <c r="AK27" s="52">
        <f t="shared" si="72"/>
        <v>31.5</v>
      </c>
      <c r="AL27" s="31">
        <f t="shared" si="13"/>
        <v>2.52</v>
      </c>
      <c r="AM27" s="55">
        <f t="shared" si="73"/>
        <v>0.73404255319148937</v>
      </c>
      <c r="AN27" s="56">
        <f t="shared" si="74"/>
        <v>0.72727272727272729</v>
      </c>
      <c r="AO27" s="175"/>
      <c r="AP27" s="176"/>
    </row>
    <row r="28" spans="1:42" s="5" customFormat="1">
      <c r="A28" s="108"/>
      <c r="B28" s="108"/>
      <c r="C28" s="138"/>
      <c r="D28" s="23"/>
      <c r="E28" s="24"/>
      <c r="F28" s="24"/>
      <c r="G28" s="24"/>
      <c r="H28" s="25"/>
      <c r="I28" s="19"/>
      <c r="J28" s="22"/>
      <c r="K28" s="22"/>
      <c r="L28" s="31"/>
      <c r="M28" s="24"/>
      <c r="N28" s="24"/>
      <c r="O28" s="24"/>
      <c r="P28" s="24"/>
      <c r="Q28" s="24"/>
      <c r="R28" s="21"/>
      <c r="S28" s="22"/>
      <c r="T28" s="22"/>
      <c r="U28" s="31"/>
      <c r="V28" s="73"/>
      <c r="W28" s="53"/>
      <c r="X28" s="53"/>
      <c r="Y28" s="53"/>
      <c r="Z28" s="74"/>
      <c r="AA28" s="51"/>
      <c r="AB28" s="52"/>
      <c r="AC28" s="52"/>
      <c r="AD28" s="83"/>
      <c r="AE28" s="127"/>
      <c r="AF28" s="128"/>
      <c r="AG28" s="128"/>
      <c r="AH28" s="128"/>
      <c r="AI28" s="129"/>
      <c r="AJ28" s="54"/>
      <c r="AK28" s="52"/>
      <c r="AL28" s="31" t="str">
        <f t="shared" si="13"/>
        <v/>
      </c>
      <c r="AM28" s="55"/>
      <c r="AN28" s="56"/>
      <c r="AO28" s="206"/>
      <c r="AP28" s="182"/>
    </row>
    <row r="29" spans="1:42" s="5" customFormat="1">
      <c r="A29" s="89" t="s">
        <v>616</v>
      </c>
      <c r="B29" s="89" t="s">
        <v>371</v>
      </c>
      <c r="C29" s="155" t="s">
        <v>31</v>
      </c>
      <c r="D29" s="65">
        <f>INDEX(PR!$A$1:$F$508,MATCH($B29,PR!$A:$A,0),2)</f>
        <v>0</v>
      </c>
      <c r="E29" s="66">
        <f>INDEX(PR!$A$1:$F$508,MATCH($B29,PR!$A:$A,0),3)</f>
        <v>13</v>
      </c>
      <c r="F29" s="66">
        <f>INDEX(PR!$A$1:$F$508,MATCH($B29,PR!$A:$A,0),4)</f>
        <v>22</v>
      </c>
      <c r="G29" s="66">
        <f>INDEX(PR!$A$1:$F$508,MATCH($B29,PR!$A:$A,0),5)</f>
        <v>34</v>
      </c>
      <c r="H29" s="67">
        <f>INDEX(PR!$A$1:$F$508,MATCH($B29,PR!$A:$A,0),6)</f>
        <v>31</v>
      </c>
      <c r="I29" s="61">
        <f t="shared" ref="I29" si="79">COUNTIF(D29:H29,"&lt;20")</f>
        <v>2</v>
      </c>
      <c r="J29" s="64">
        <f t="shared" ref="J29" si="80">IF(AND(D29=0,E29=0,F29=0,G29=0),H29,IF(AND(D29=0,E29=0,F29=0),AVERAGE(G29:H29),IF(AND(E29=0,D29=0),AVERAGE(F29:H29),IF(D29=0,AVERAGE(E29:H29),AVERAGE(D29:H29)))))</f>
        <v>25</v>
      </c>
      <c r="K29" s="64">
        <f t="shared" ref="K29" si="81">IF(AND(D29=0,E29=0,F29=0,G29=0),"",IF(AND(D29=0,E29=0,F29=0),H29-G29,IF(AND(D29=0,E29=0),(H29-AVERAGE(F29:G29)),IF(D29=0,(H29-AVERAGE(E29:G29)),(H29-AVERAGE(D29:G29))))))</f>
        <v>8</v>
      </c>
      <c r="L29" s="62">
        <f t="shared" si="36"/>
        <v>0.34782608695652173</v>
      </c>
      <c r="M29" s="66">
        <f>INDEX(GR!$A$1:$F$541,MATCH($B29,GR!$A:$A,0),2)</f>
        <v>0</v>
      </c>
      <c r="N29" s="66">
        <f>INDEX(GR!$A$1:$F$541,MATCH($B29,GR!$A:$A,0),3)</f>
        <v>0</v>
      </c>
      <c r="O29" s="66">
        <f>INDEX(GR!$A$1:$F$541,MATCH($B29,GR!$A:$A,0),4)</f>
        <v>0</v>
      </c>
      <c r="P29" s="66">
        <f>INDEX(GR!$A$1:$F$541,MATCH($B29,GR!$A:$A,0),5)</f>
        <v>0</v>
      </c>
      <c r="Q29" s="66">
        <f>INDEX(GR!$A$1:$F$541,MATCH($B29,GR!$A:$A,0),6)</f>
        <v>9</v>
      </c>
      <c r="R29" s="63">
        <f t="shared" ref="R29" si="82">COUNTIF(M29:Q29,"&lt;10")</f>
        <v>5</v>
      </c>
      <c r="S29" s="64">
        <f t="shared" ref="S29" si="83">IF(AND(M29=0,N29=0,O29=0,P29=0),Q29,IF(AND(M29=0,N29=0,O29=0),AVERAGE(P29:Q29),IF(AND(N29=0,M29=0),AVERAGE(O29:Q29),IF(M29=0,AVERAGE(N29:Q29),AVERAGE(M29:Q29)))))</f>
        <v>9</v>
      </c>
      <c r="T29" s="64" t="str">
        <f t="shared" ref="T29" si="84">IF(AND(M29=0,N29=0,O29=0,P29=0),"",IF(AND(M29=0,N29=0,O29=0),Q29-P29,IF(AND(M29=0,N29=0),(Q29-AVERAGE(O29:P29)),IF(M29=0,(Q29-AVERAGE(N29:P29)),(Q29-AVERAGE(M29:P29))))))</f>
        <v/>
      </c>
      <c r="U29" s="62" t="str">
        <f t="shared" si="10"/>
        <v/>
      </c>
      <c r="V29" s="200">
        <f>INDEX(AE!$A$1:$K$501,MATCH($B29,AE!$A:$A,0),7)</f>
        <v>0</v>
      </c>
      <c r="W29" s="77">
        <f>INDEX(AE!$A$1:$K$501,MATCH($B29,AE!$A:$A,0),8)</f>
        <v>13</v>
      </c>
      <c r="X29" s="77">
        <f>INDEX(AE!$A$1:$K$501,MATCH($B29,AE!$A:$A,0),9)</f>
        <v>11</v>
      </c>
      <c r="Y29" s="77">
        <f>INDEX(AE!$A$1:$K$501,MATCH($B29,AE!$A:$A,0),10)</f>
        <v>13</v>
      </c>
      <c r="Z29" s="201">
        <f>INDEX(AE!$A$1:$K$501,MATCH($B29,AE!$A:$A,0),11)</f>
        <v>8</v>
      </c>
      <c r="AA29" s="75">
        <f t="shared" ref="AA29" si="85">COUNTIF(V29:Z29,"&lt;10")</f>
        <v>2</v>
      </c>
      <c r="AB29" s="76">
        <f t="shared" ref="AB29" si="86">IF(AND(V29=0,W29=0,X29=0,Y29=0),Z29,IF(AND(V29=0,W29=0,X29=0),AVERAGE(Y29:Z29),IF(AND(W29=0,V29=0),AVERAGE(X29:Z29),IF(V29=0,AVERAGE(W29:Z29),AVERAGE(V29:Z29)))))</f>
        <v>11.25</v>
      </c>
      <c r="AC29" s="76">
        <f t="shared" ref="AC29" si="87">IF(AND(V29=0,W29=0,X29=0,Y29=0),"",IF(AND(V29=0,W29=0,X29=0),Z29-Y29,IF(AND(V29=0,W29=0),(Z29-AVERAGE(X29:Y29)),IF(V29=0,(Z29-AVERAGE(W29:Y29)),(Z29-AVERAGE(V29:Y29))))))</f>
        <v>-4.3333333333333339</v>
      </c>
      <c r="AD29" s="202">
        <f t="shared" ref="AD29" si="88">IF(AND(V29=0,W29=0,X29=0,Y29=0),"",IF(AND(V29=0,W29=0,X29=0),AC29/AVERAGE(Z29:AA29),IF(AND(V29=0,W29=0),(AC29/AVERAGE(X29:Y29)),IF(V29=0,(AC29/AVERAGE(W29:Y29)),(AC29/AVERAGE(V29:Y29))))))</f>
        <v>-0.35135135135135137</v>
      </c>
      <c r="AE29" s="203">
        <f>INDEX(AE!$A$1:$K$501,MATCH($B29,AE!$A:$A,0),2)</f>
        <v>0</v>
      </c>
      <c r="AF29" s="204">
        <f>INDEX(AE!$A$1:$K$501,MATCH($B29,AE!$A:$A,0),3)</f>
        <v>15</v>
      </c>
      <c r="AG29" s="204">
        <f>INDEX(AE!$A$1:$K$501,MATCH($B29,AE!$A:$A,0),4)</f>
        <v>13</v>
      </c>
      <c r="AH29" s="204">
        <f>INDEX(AE!$A$1:$K$501,MATCH($B29,AE!$A:$A,0),5)</f>
        <v>19</v>
      </c>
      <c r="AI29" s="205">
        <f>INDEX(AE!$A$1:$K$501,MATCH($B29,AE!$A:$A,0),6)</f>
        <v>12</v>
      </c>
      <c r="AJ29" s="78">
        <f t="shared" ref="AJ29" si="89">IF(AND(AE29=0,AF29=0,AG29=0,AH29=0),AI29,IF(AND(AE29=0,AF29=0,AG29=0),AVERAGE(AH29:AI29),IF(AND(AF29=0,AE29=0),AVERAGE(AG29:AI29),IF(AE29=0,AVERAGE(AF29:AI29),AVERAGE(AE29:AI29)))))</f>
        <v>14.75</v>
      </c>
      <c r="AK29" s="76">
        <f t="shared" ref="AK29" si="90">IF(AND(AE29=0,AF29=0,AG29=0,AH29=0),"",IF(AND(AE29=0,AF29=0,AG29=0),AI29-AH29,IF(AND(AE29=0,AF29=0),(AI29-AVERAGE(AG29:AH29)),IF(AE29=0,(AI29-AVERAGE(AF29:AH29)),(AI29-AVERAGE(AE29:AH29))))))</f>
        <v>-3.6666666666666661</v>
      </c>
      <c r="AL29" s="62">
        <f t="shared" si="13"/>
        <v>-0.23404255319148934</v>
      </c>
      <c r="AM29" s="79">
        <f t="shared" ref="AM29" si="91">IF(AJ29=0,"",AB29/AJ29)</f>
        <v>0.76271186440677963</v>
      </c>
      <c r="AN29" s="80">
        <f t="shared" ref="AN29" si="92">IF(AI29=0,"",Z29/AI29)</f>
        <v>0.66666666666666663</v>
      </c>
      <c r="AO29" s="174"/>
      <c r="AP29" s="174"/>
    </row>
    <row r="30" spans="1:42" s="5" customFormat="1">
      <c r="A30" s="1"/>
      <c r="B30" s="2"/>
      <c r="C30" s="2"/>
      <c r="D30" s="359" t="s">
        <v>0</v>
      </c>
      <c r="E30" s="371"/>
      <c r="F30" s="371"/>
      <c r="G30" s="371"/>
      <c r="H30" s="371"/>
      <c r="I30" s="369" t="s">
        <v>0</v>
      </c>
      <c r="J30" s="371"/>
      <c r="K30" s="371"/>
      <c r="L30" s="372"/>
      <c r="M30" s="366" t="s">
        <v>1</v>
      </c>
      <c r="N30" s="360"/>
      <c r="O30" s="360"/>
      <c r="P30" s="360"/>
      <c r="Q30" s="360"/>
      <c r="R30" s="369" t="s">
        <v>1</v>
      </c>
      <c r="S30" s="360"/>
      <c r="T30" s="360"/>
      <c r="U30" s="370"/>
      <c r="V30" s="359" t="s">
        <v>2</v>
      </c>
      <c r="W30" s="371"/>
      <c r="X30" s="371"/>
      <c r="Y30" s="371"/>
      <c r="Z30" s="371"/>
      <c r="AA30" s="356" t="s">
        <v>2</v>
      </c>
      <c r="AB30" s="357"/>
      <c r="AC30" s="357"/>
      <c r="AD30" s="358"/>
      <c r="AE30" s="367" t="s">
        <v>3</v>
      </c>
      <c r="AF30" s="368"/>
      <c r="AG30" s="368"/>
      <c r="AH30" s="368"/>
      <c r="AI30" s="368"/>
      <c r="AJ30" s="369" t="s">
        <v>3</v>
      </c>
      <c r="AK30" s="360"/>
      <c r="AL30" s="370"/>
      <c r="AM30" s="3" t="s">
        <v>4</v>
      </c>
      <c r="AN30" s="4" t="s">
        <v>707</v>
      </c>
      <c r="AO30" s="174"/>
      <c r="AP30" s="174"/>
    </row>
    <row r="31" spans="1:42" s="5" customFormat="1">
      <c r="A31" s="6" t="s">
        <v>617</v>
      </c>
      <c r="B31" s="7" t="s">
        <v>6</v>
      </c>
      <c r="C31" s="7"/>
      <c r="D31" s="8" t="s">
        <v>7</v>
      </c>
      <c r="E31" s="9" t="s">
        <v>8</v>
      </c>
      <c r="F31" s="9" t="s">
        <v>9</v>
      </c>
      <c r="G31" s="9" t="s">
        <v>10</v>
      </c>
      <c r="H31" s="9" t="s">
        <v>707</v>
      </c>
      <c r="I31" s="10" t="s">
        <v>123</v>
      </c>
      <c r="J31" s="13" t="s">
        <v>4</v>
      </c>
      <c r="K31" s="13" t="s">
        <v>12</v>
      </c>
      <c r="L31" s="12" t="s">
        <v>13</v>
      </c>
      <c r="M31" s="9" t="s">
        <v>7</v>
      </c>
      <c r="N31" s="9" t="s">
        <v>8</v>
      </c>
      <c r="O31" s="9" t="s">
        <v>9</v>
      </c>
      <c r="P31" s="9" t="s">
        <v>10</v>
      </c>
      <c r="Q31" s="9" t="s">
        <v>707</v>
      </c>
      <c r="R31" s="10" t="s">
        <v>14</v>
      </c>
      <c r="S31" s="13" t="s">
        <v>4</v>
      </c>
      <c r="T31" s="13" t="s">
        <v>12</v>
      </c>
      <c r="U31" s="14" t="s">
        <v>13</v>
      </c>
      <c r="V31" s="8" t="s">
        <v>7</v>
      </c>
      <c r="W31" s="9" t="s">
        <v>8</v>
      </c>
      <c r="X31" s="9" t="s">
        <v>9</v>
      </c>
      <c r="Y31" s="9" t="s">
        <v>10</v>
      </c>
      <c r="Z31" s="9" t="s">
        <v>707</v>
      </c>
      <c r="AA31" s="10" t="s">
        <v>15</v>
      </c>
      <c r="AB31" s="13" t="s">
        <v>4</v>
      </c>
      <c r="AC31" s="13" t="s">
        <v>12</v>
      </c>
      <c r="AD31" s="12" t="s">
        <v>13</v>
      </c>
      <c r="AE31" s="100" t="s">
        <v>7</v>
      </c>
      <c r="AF31" s="11" t="s">
        <v>8</v>
      </c>
      <c r="AG31" s="11" t="s">
        <v>9</v>
      </c>
      <c r="AH31" s="11" t="s">
        <v>10</v>
      </c>
      <c r="AI31" s="11" t="s">
        <v>707</v>
      </c>
      <c r="AJ31" s="15" t="s">
        <v>4</v>
      </c>
      <c r="AK31" s="13" t="s">
        <v>12</v>
      </c>
      <c r="AL31" s="12" t="s">
        <v>13</v>
      </c>
      <c r="AM31" s="16" t="s">
        <v>16</v>
      </c>
      <c r="AN31" s="17" t="s">
        <v>16</v>
      </c>
      <c r="AO31" s="174"/>
      <c r="AP31" s="174"/>
    </row>
    <row r="32" spans="1:42" s="5" customFormat="1">
      <c r="A32" s="108" t="s">
        <v>618</v>
      </c>
      <c r="B32" s="85" t="s">
        <v>440</v>
      </c>
      <c r="C32" s="7" t="s">
        <v>31</v>
      </c>
      <c r="D32" s="23">
        <f>INDEX(PR!$A$1:$F$508,MATCH($B32,PR!$A:$A,0),2)</f>
        <v>1</v>
      </c>
      <c r="E32" s="24">
        <f>INDEX(PR!$A$1:$F$508,MATCH($B32,PR!$A:$A,0),3)</f>
        <v>24</v>
      </c>
      <c r="F32" s="24">
        <f>INDEX(PR!$A$1:$F$508,MATCH($B32,PR!$A:$A,0),4)</f>
        <v>34</v>
      </c>
      <c r="G32" s="24">
        <f>INDEX(PR!$A$1:$F$508,MATCH($B32,PR!$A:$A,0),5)</f>
        <v>33</v>
      </c>
      <c r="H32" s="25">
        <f>INDEX(PR!$A$1:$F$508,MATCH($B32,PR!$A:$A,0),6)</f>
        <v>23</v>
      </c>
      <c r="I32" s="19">
        <f>COUNTIF(D32:H32,"&lt;20")</f>
        <v>1</v>
      </c>
      <c r="J32" s="22">
        <f>IF(AND(D32=0,E32=0,F32=0,G32=0),H32,IF(AND(D32=0,E32=0,F32=0),AVERAGE(G32:H32),IF(AND(E32=0,D32=0),AVERAGE(F32:H32),IF(D32=0,AVERAGE(E32:H32),AVERAGE(D32:H32)))))</f>
        <v>23</v>
      </c>
      <c r="K32" s="22">
        <f>IF(AND(D32=0,E32=0,F32=0,G32=0),"",IF(AND(D32=0,E32=0,F32=0),H32-G32,IF(AND(D32=0,E32=0),(H32-AVERAGE(F32:G32)),IF(D32=0,(H32-AVERAGE(E32:G32)),(H32-AVERAGE(D32:G32))))))</f>
        <v>0</v>
      </c>
      <c r="L32" s="31">
        <f>IF(AND(D32=0,E32=0,F32=0,G32=0),"",IF(AND(D32=0,E32=0,F32=0),K32/G32,IF(AND(D32=0,E32=0),(K32/AVERAGE(F32:G32)),IF(D32=0,(K32/AVERAGE(E32:G32)),(K32/AVERAGE(D32:G32))))))</f>
        <v>0</v>
      </c>
      <c r="M32" s="24">
        <f>INDEX(GR!$A$1:$F$541,MATCH($B32,GR!$A:$A,0),2)</f>
        <v>0</v>
      </c>
      <c r="N32" s="24">
        <f>INDEX(GR!$A$1:$F$541,MATCH($B32,GR!$A:$A,0),3)</f>
        <v>0</v>
      </c>
      <c r="O32" s="24">
        <f>INDEX(GR!$A$1:$F$541,MATCH($B32,GR!$A:$A,0),4)</f>
        <v>9</v>
      </c>
      <c r="P32" s="24">
        <f>INDEX(GR!$A$1:$F$541,MATCH($B32,GR!$A:$A,0),5)</f>
        <v>19</v>
      </c>
      <c r="Q32" s="24">
        <f>INDEX(GR!$A$1:$F$541,MATCH($B32,GR!$A:$A,0),6)</f>
        <v>21</v>
      </c>
      <c r="R32" s="21">
        <f t="shared" ref="R32:R74" si="93">COUNTIF(M32:Q32,"&lt;10")</f>
        <v>3</v>
      </c>
      <c r="S32" s="22">
        <f t="shared" ref="S32:S74" si="94">IF(AND(M32=0,N32=0,O32=0,P32=0),Q32,IF(AND(M32=0,N32=0,O32=0),AVERAGE(P32:Q32),IF(AND(N32=0,M32=0),AVERAGE(O32:Q32),IF(M32=0,AVERAGE(N32:Q32),AVERAGE(M32:Q32)))))</f>
        <v>16.333333333333332</v>
      </c>
      <c r="T32" s="22">
        <f t="shared" ref="T32:T74" si="95">IF(AND(M32=0,N32=0,O32=0,P32=0),"",IF(AND(M32=0,N32=0,O32=0),Q32-P32,IF(AND(M32=0,N32=0),(Q32-AVERAGE(O32:P32)),IF(M32=0,(Q32-AVERAGE(N32:P32)),(Q32-AVERAGE(M32:P32))))))</f>
        <v>7</v>
      </c>
      <c r="U32" s="31">
        <f>IF(AND(M32=0,N32=0,O32=0,P32=0),"",IF(AND(M32=0,N32=0,O32=0),T32/P32,IF(AND(M32=0,N32=0),(T32/AVERAGE(O32:P32)),IF(M32=0,(T32/AVERAGE(N32:P32)),(T32/AVERAGE(M32:P32))))))</f>
        <v>0.5</v>
      </c>
      <c r="V32" s="23">
        <f>INDEX(AE!$A$1:$K$501,MATCH($B32,AE!$A:$A,0),7)</f>
        <v>1</v>
      </c>
      <c r="W32" s="24">
        <f>INDEX(AE!$A$1:$K$501,MATCH($B32,AE!$A:$A,0),8)</f>
        <v>10</v>
      </c>
      <c r="X32" s="24">
        <f>INDEX(AE!$A$1:$K$501,MATCH($B32,AE!$A:$A,0),9)</f>
        <v>15</v>
      </c>
      <c r="Y32" s="24">
        <f>INDEX(AE!$A$1:$K$501,MATCH($B32,AE!$A:$A,0),10)</f>
        <v>14</v>
      </c>
      <c r="Z32" s="25">
        <f>INDEX(AE!$A$1:$K$501,MATCH($B32,AE!$A:$A,0),11)</f>
        <v>6</v>
      </c>
      <c r="AA32" s="21">
        <f t="shared" ref="AA32:AA51" si="96">COUNTIF(V32:Z32,"&lt;10")</f>
        <v>2</v>
      </c>
      <c r="AB32" s="22">
        <f t="shared" ref="AB32:AB51" si="97">IF(AND(V32=0,W32=0,X32=0,Y32=0),Z32,IF(AND(V32=0,W32=0,X32=0),AVERAGE(Y32:Z32),IF(AND(W32=0,V32=0),AVERAGE(X32:Z32),IF(V32=0,AVERAGE(W32:Z32),AVERAGE(V32:Z32)))))</f>
        <v>9.1999999999999993</v>
      </c>
      <c r="AC32" s="22">
        <f t="shared" ref="AC32:AC51" si="98">IF(AND(V32=0,W32=0,X32=0,Y32=0),"",IF(AND(V32=0,W32=0,X32=0),Z32-Y32,IF(AND(V32=0,W32=0),(Z32-AVERAGE(X32:Y32)),IF(V32=0,(Z32-AVERAGE(W32:Y32)),(Z32-AVERAGE(V32:Y32))))))</f>
        <v>-4</v>
      </c>
      <c r="AD32" s="31">
        <f>IF(AND(V32=0,W32=0,X32=0,Y32=0),"",IF(AND(V32=0,W32=0,X32=0),AC32/Y32,IF(AND(V32=0,W32=0),(AC32/AVERAGE(X32:Y32)),IF(V32=0,(AC32/AVERAGE(W32:Y32)),(AC32/AVERAGE(V32:Y32))))))</f>
        <v>-0.4</v>
      </c>
      <c r="AE32" s="101">
        <f>INDEX(AE!$A$1:$K$501,MATCH($B32,AE!$A:$A,0),2)</f>
        <v>3</v>
      </c>
      <c r="AF32" s="102">
        <f>INDEX(AE!$A$1:$K$501,MATCH($B32,AE!$A:$A,0),3)</f>
        <v>12</v>
      </c>
      <c r="AG32" s="102">
        <f>INDEX(AE!$A$1:$K$501,MATCH($B32,AE!$A:$A,0),4)</f>
        <v>20</v>
      </c>
      <c r="AH32" s="102">
        <f>INDEX(AE!$A$1:$K$501,MATCH($B32,AE!$A:$A,0),5)</f>
        <v>20</v>
      </c>
      <c r="AI32" s="152">
        <f>INDEX(AE!$A$1:$K$501,MATCH($B32,AE!$A:$A,0),6)</f>
        <v>11</v>
      </c>
      <c r="AJ32" s="27">
        <f t="shared" ref="AJ32:AJ51" si="99">IF(AND(AE32=0,AF32=0,AG32=0,AH32=0),AI32,IF(AND(AE32=0,AF32=0,AG32=0),AVERAGE(AH32:AI32),IF(AND(AF32=0,AE32=0),AVERAGE(AG32:AI32),IF(AE32=0,AVERAGE(AF32:AI32),AVERAGE(AE32:AI32)))))</f>
        <v>13.2</v>
      </c>
      <c r="AK32" s="22">
        <f t="shared" ref="AK32:AK51" si="100">IF(AND(AE32=0,AF32=0,AG32=0,AH32=0),"",IF(AND(AE32=0,AF32=0,AG32=0),AI32-AH32,IF(AND(AE32=0,AF32=0),(AI32-AVERAGE(AG32:AH32)),IF(AE32=0,(AI32-AVERAGE(AF32:AH32)),(AI32-AVERAGE(AE32:AH32))))))</f>
        <v>-2.75</v>
      </c>
      <c r="AL32" s="326">
        <f>IF(AND(AE32=0,AF32=0,AG32=0,AH32=0),"",IF(AND(AE32=0,AF32=0,AG32=0),AK32/AH32,IF(AND(AE32=0,AF32=0),(AK32/AVERAGE(AG32:AH32)),IF(AE32=0,(AK32/AVERAGE(AF32:AH32)),(AK32/AVERAGE(AE32:AH32))))))</f>
        <v>-0.2</v>
      </c>
      <c r="AM32" s="28">
        <f t="shared" ref="AM32:AM51" si="101">IF(AJ32=0,"",AB32/AJ32)</f>
        <v>0.69696969696969691</v>
      </c>
      <c r="AN32" s="32">
        <f t="shared" ref="AN32:AN51" si="102">IF(AI32=0,"",Z32/AI32)</f>
        <v>0.54545454545454541</v>
      </c>
      <c r="AO32" s="206">
        <v>1.42</v>
      </c>
      <c r="AP32" s="182">
        <v>2.94</v>
      </c>
    </row>
    <row r="33" spans="1:42">
      <c r="A33" s="108" t="s">
        <v>738</v>
      </c>
      <c r="B33" s="85" t="s">
        <v>447</v>
      </c>
      <c r="C33" s="7"/>
      <c r="D33" s="23">
        <f>INDEX(PR!$A$1:$F$508,MATCH($B33,PR!$A:$A,0),2)</f>
        <v>21</v>
      </c>
      <c r="E33" s="24">
        <f>INDEX(PR!$A$1:$F$508,MATCH($B33,PR!$A:$A,0),3)</f>
        <v>11</v>
      </c>
      <c r="F33" s="24">
        <f>INDEX(PR!$A$1:$F$508,MATCH($B33,PR!$A:$A,0),4)</f>
        <v>12</v>
      </c>
      <c r="G33" s="24">
        <f>INDEX(PR!$A$1:$F$508,MATCH($B33,PR!$A:$A,0),5)</f>
        <v>9</v>
      </c>
      <c r="H33" s="25">
        <f>INDEX(PR!$A$1:$F$508,MATCH($B33,PR!$A:$A,0),6)</f>
        <v>16</v>
      </c>
      <c r="I33" s="58">
        <f t="shared" ref="I33:I74" si="103">COUNTIF(D33:H33,"&lt;20")</f>
        <v>4</v>
      </c>
      <c r="J33" s="22">
        <f t="shared" ref="J33:J74" si="104">IF(AND(D33=0,E33=0,F33=0,G33=0),H33,IF(AND(D33=0,E33=0,F33=0),AVERAGE(G33:H33),IF(AND(E33=0,D33=0),AVERAGE(F33:H33),IF(D33=0,AVERAGE(E33:H33),AVERAGE(D33:H33)))))</f>
        <v>13.8</v>
      </c>
      <c r="K33" s="22">
        <f t="shared" ref="K33:K74" si="105">IF(AND(D33=0,E33=0,F33=0,G33=0),"",IF(AND(D33=0,E33=0,F33=0),H33-G33,IF(AND(D33=0,E33=0),(H33-AVERAGE(F33:G33)),IF(D33=0,(H33-AVERAGE(E33:G33)),(H33-AVERAGE(D33:G33))))))</f>
        <v>2.75</v>
      </c>
      <c r="L33" s="31">
        <f t="shared" ref="L33:L41" si="106">IF(AND(D33=0,E33=0,F33=0,G33=0),"",IF(AND(D33=0,E33=0,F33=0),K33/G33,IF(AND(D33=0,E33=0),(K33/AVERAGE(F33:G33)),IF(D33=0,(K33/AVERAGE(E33:G33)),(K33/AVERAGE(D33:G33))))))</f>
        <v>0.20754716981132076</v>
      </c>
      <c r="M33" s="24">
        <f>INDEX(GR!$A$1:$F$541,MATCH($B33,GR!$A:$A,0),2)</f>
        <v>2</v>
      </c>
      <c r="N33" s="24">
        <f>INDEX(GR!$A$1:$F$541,MATCH($B33,GR!$A:$A,0),3)</f>
        <v>13</v>
      </c>
      <c r="O33" s="24">
        <f>INDEX(GR!$A$1:$F$541,MATCH($B33,GR!$A:$A,0),4)</f>
        <v>2</v>
      </c>
      <c r="P33" s="24">
        <f>INDEX(GR!$A$1:$F$541,MATCH($B33,GR!$A:$A,0),5)</f>
        <v>6</v>
      </c>
      <c r="Q33" s="24">
        <f>INDEX(GR!$A$1:$F$541,MATCH($B33,GR!$A:$A,0),6)</f>
        <v>3</v>
      </c>
      <c r="R33" s="46">
        <f t="shared" si="93"/>
        <v>4</v>
      </c>
      <c r="S33" s="22">
        <f t="shared" si="94"/>
        <v>5.2</v>
      </c>
      <c r="T33" s="22">
        <f t="shared" si="95"/>
        <v>-2.75</v>
      </c>
      <c r="U33" s="318">
        <f t="shared" ref="U33:U41" si="107">IF(AND(M33=0,N33=0,O33=0,P33=0),"",IF(AND(M33=0,N33=0,O33=0),T33/P33,IF(AND(M33=0,N33=0),(T33/AVERAGE(O33:P33)),IF(M33=0,(T33/AVERAGE(N33:P33)),(T33/AVERAGE(M33:P33))))))</f>
        <v>-0.47826086956521741</v>
      </c>
      <c r="V33" s="23">
        <f>INDEX(AE!$A$1:$K$501,MATCH($B33,AE!$A:$A,0),7)</f>
        <v>3</v>
      </c>
      <c r="W33" s="24">
        <f>INDEX(AE!$A$1:$K$501,MATCH($B33,AE!$A:$A,0),8)</f>
        <v>3</v>
      </c>
      <c r="X33" s="24">
        <f>INDEX(AE!$A$1:$K$501,MATCH($B33,AE!$A:$A,0),9)</f>
        <v>4</v>
      </c>
      <c r="Y33" s="24">
        <f>INDEX(AE!$A$1:$K$501,MATCH($B33,AE!$A:$A,0),10)</f>
        <v>2</v>
      </c>
      <c r="Z33" s="25">
        <f>INDEX(AE!$A$1:$K$501,MATCH($B33,AE!$A:$A,0),11)</f>
        <v>4</v>
      </c>
      <c r="AA33" s="46">
        <f t="shared" si="96"/>
        <v>5</v>
      </c>
      <c r="AB33" s="22">
        <f t="shared" si="97"/>
        <v>3.2</v>
      </c>
      <c r="AC33" s="22">
        <f t="shared" si="98"/>
        <v>1</v>
      </c>
      <c r="AD33" s="31">
        <f t="shared" ref="AD33:AD41" si="108">IF(AND(V33=0,W33=0,X33=0,Y33=0),"",IF(AND(V33=0,W33=0,X33=0),AC33/Y33,IF(AND(V33=0,W33=0),(AC33/AVERAGE(X33:Y33)),IF(V33=0,(AC33/AVERAGE(W33:Y33)),(AC33/AVERAGE(V33:Y33))))))</f>
        <v>0.33333333333333331</v>
      </c>
      <c r="AE33" s="101">
        <f>INDEX(AE!$A$1:$K$501,MATCH($B33,AE!$A:$A,0),2)</f>
        <v>3</v>
      </c>
      <c r="AF33" s="102">
        <f>INDEX(AE!$A$1:$K$501,MATCH($B33,AE!$A:$A,0),3)</f>
        <v>4</v>
      </c>
      <c r="AG33" s="102">
        <f>INDEX(AE!$A$1:$K$501,MATCH($B33,AE!$A:$A,0),4)</f>
        <v>5</v>
      </c>
      <c r="AH33" s="102">
        <f>INDEX(AE!$A$1:$K$501,MATCH($B33,AE!$A:$A,0),5)</f>
        <v>4</v>
      </c>
      <c r="AI33" s="152">
        <f>INDEX(AE!$A$1:$K$501,MATCH($B33,AE!$A:$A,0),6)</f>
        <v>6</v>
      </c>
      <c r="AJ33" s="27">
        <f t="shared" si="99"/>
        <v>4.4000000000000004</v>
      </c>
      <c r="AK33" s="22">
        <f t="shared" si="100"/>
        <v>2</v>
      </c>
      <c r="AL33" s="31">
        <f t="shared" ref="AL33:AL41" si="109">IF(AND(AE33=0,AF33=0,AG33=0,AH33=0),"",IF(AND(AE33=0,AF33=0,AG33=0),AK33/AH33,IF(AND(AE33=0,AF33=0),(AK33/AVERAGE(AG33:AH33)),IF(AE33=0,(AK33/AVERAGE(AF33:AH33)),(AK33/AVERAGE(AE33:AH33))))))</f>
        <v>0.5</v>
      </c>
      <c r="AM33" s="28">
        <f t="shared" si="101"/>
        <v>0.72727272727272729</v>
      </c>
      <c r="AN33" s="32">
        <f t="shared" si="102"/>
        <v>0.66666666666666663</v>
      </c>
      <c r="AO33" s="178">
        <v>1.55</v>
      </c>
      <c r="AP33" s="208">
        <v>3.18</v>
      </c>
    </row>
    <row r="34" spans="1:42">
      <c r="A34" s="235" t="s">
        <v>619</v>
      </c>
      <c r="B34" s="310" t="s">
        <v>448</v>
      </c>
      <c r="C34" s="312" t="s">
        <v>20</v>
      </c>
      <c r="D34" s="237">
        <f>INDEX(PR!$A$1:$F$508,MATCH($B34,PR!$A:$A,0),2)</f>
        <v>65</v>
      </c>
      <c r="E34" s="238">
        <f>INDEX(PR!$A$1:$F$508,MATCH($B34,PR!$A:$A,0),3)</f>
        <v>37</v>
      </c>
      <c r="F34" s="238">
        <f>INDEX(PR!$A$1:$F$508,MATCH($B34,PR!$A:$A,0),4)</f>
        <v>23</v>
      </c>
      <c r="G34" s="238">
        <f>INDEX(PR!$A$1:$F$508,MATCH($B34,PR!$A:$A,0),5)</f>
        <v>29</v>
      </c>
      <c r="H34" s="239">
        <f>INDEX(PR!$A$1:$F$508,MATCH($B34,PR!$A:$A,0),6)</f>
        <v>9</v>
      </c>
      <c r="I34" s="240">
        <f t="shared" si="103"/>
        <v>1</v>
      </c>
      <c r="J34" s="241">
        <f t="shared" si="104"/>
        <v>32.6</v>
      </c>
      <c r="K34" s="241">
        <f t="shared" si="105"/>
        <v>-29.5</v>
      </c>
      <c r="L34" s="242">
        <f t="shared" si="106"/>
        <v>-0.76623376623376627</v>
      </c>
      <c r="M34" s="238">
        <f>INDEX(GR!$A$1:$F$541,MATCH($B34,GR!$A:$A,0),2)</f>
        <v>26</v>
      </c>
      <c r="N34" s="238">
        <f>INDEX(GR!$A$1:$F$541,MATCH($B34,GR!$A:$A,0),3)</f>
        <v>36</v>
      </c>
      <c r="O34" s="238">
        <f>INDEX(GR!$A$1:$F$541,MATCH($B34,GR!$A:$A,0),4)</f>
        <v>18</v>
      </c>
      <c r="P34" s="238">
        <f>INDEX(GR!$A$1:$F$541,MATCH($B34,GR!$A:$A,0),5)</f>
        <v>24</v>
      </c>
      <c r="Q34" s="238">
        <f>INDEX(GR!$A$1:$F$541,MATCH($B34,GR!$A:$A,0),6)</f>
        <v>19</v>
      </c>
      <c r="R34" s="243">
        <f t="shared" si="93"/>
        <v>0</v>
      </c>
      <c r="S34" s="241">
        <f t="shared" si="94"/>
        <v>24.6</v>
      </c>
      <c r="T34" s="241">
        <f t="shared" si="95"/>
        <v>-7</v>
      </c>
      <c r="U34" s="303">
        <f t="shared" si="107"/>
        <v>-0.26923076923076922</v>
      </c>
      <c r="V34" s="237">
        <f>INDEX(AE!$A$1:$K$501,MATCH($B34,AE!$A:$A,0),7)</f>
        <v>14</v>
      </c>
      <c r="W34" s="238">
        <f>INDEX(AE!$A$1:$K$501,MATCH($B34,AE!$A:$A,0),8)</f>
        <v>12</v>
      </c>
      <c r="X34" s="238">
        <f>INDEX(AE!$A$1:$K$501,MATCH($B34,AE!$A:$A,0),9)</f>
        <v>11</v>
      </c>
      <c r="Y34" s="238">
        <f>INDEX(AE!$A$1:$K$501,MATCH($B34,AE!$A:$A,0),10)</f>
        <v>17</v>
      </c>
      <c r="Z34" s="239">
        <f>INDEX(AE!$A$1:$K$501,MATCH($B34,AE!$A:$A,0),11)</f>
        <v>5</v>
      </c>
      <c r="AA34" s="243">
        <f t="shared" si="96"/>
        <v>1</v>
      </c>
      <c r="AB34" s="241">
        <f t="shared" si="97"/>
        <v>11.8</v>
      </c>
      <c r="AC34" s="241">
        <f t="shared" si="98"/>
        <v>-8.5</v>
      </c>
      <c r="AD34" s="242">
        <f t="shared" si="108"/>
        <v>-0.62962962962962965</v>
      </c>
      <c r="AE34" s="304">
        <f>INDEX(AE!$A$1:$K$501,MATCH($B34,AE!$A:$A,0),2)</f>
        <v>21</v>
      </c>
      <c r="AF34" s="305">
        <f>INDEX(AE!$A$1:$K$501,MATCH($B34,AE!$A:$A,0),3)</f>
        <v>21</v>
      </c>
      <c r="AG34" s="305">
        <f>INDEX(AE!$A$1:$K$501,MATCH($B34,AE!$A:$A,0),4)</f>
        <v>14</v>
      </c>
      <c r="AH34" s="305">
        <f>INDEX(AE!$A$1:$K$501,MATCH($B34,AE!$A:$A,0),5)</f>
        <v>25</v>
      </c>
      <c r="AI34" s="306">
        <f>INDEX(AE!$A$1:$K$501,MATCH($B34,AE!$A:$A,0),6)</f>
        <v>6</v>
      </c>
      <c r="AJ34" s="307">
        <f t="shared" si="99"/>
        <v>17.399999999999999</v>
      </c>
      <c r="AK34" s="241">
        <f t="shared" si="100"/>
        <v>-14.25</v>
      </c>
      <c r="AL34" s="303">
        <f t="shared" si="109"/>
        <v>-0.70370370370370372</v>
      </c>
      <c r="AM34" s="308">
        <f t="shared" si="101"/>
        <v>0.67816091954022995</v>
      </c>
      <c r="AN34" s="309">
        <f t="shared" si="102"/>
        <v>0.83333333333333337</v>
      </c>
      <c r="AO34" s="179">
        <v>2.3199999999999998</v>
      </c>
      <c r="AP34" s="179">
        <v>2.0099999999999998</v>
      </c>
    </row>
    <row r="35" spans="1:42">
      <c r="A35" s="282" t="s">
        <v>620</v>
      </c>
      <c r="B35" s="282" t="s">
        <v>451</v>
      </c>
      <c r="C35" s="313" t="s">
        <v>31</v>
      </c>
      <c r="D35" s="289">
        <f>INDEX(PR!$A$1:$F$508,MATCH($B35,PR!$A:$A,0),2)</f>
        <v>0</v>
      </c>
      <c r="E35" s="290">
        <f>INDEX(PR!$A$1:$F$508,MATCH($B35,PR!$A:$A,0),3)</f>
        <v>0</v>
      </c>
      <c r="F35" s="290">
        <f>INDEX(PR!$A$1:$F$508,MATCH($B35,PR!$A:$A,0),4)</f>
        <v>0</v>
      </c>
      <c r="G35" s="290">
        <f>INDEX(PR!$A$1:$F$508,MATCH($B35,PR!$A:$A,0),5)</f>
        <v>20</v>
      </c>
      <c r="H35" s="291">
        <f>INDEX(PR!$A$1:$F$508,MATCH($B35,PR!$A:$A,0),6)</f>
        <v>76</v>
      </c>
      <c r="I35" s="267">
        <f t="shared" si="103"/>
        <v>3</v>
      </c>
      <c r="J35" s="288">
        <f t="shared" si="104"/>
        <v>48</v>
      </c>
      <c r="K35" s="288">
        <f t="shared" si="105"/>
        <v>56</v>
      </c>
      <c r="L35" s="269">
        <f t="shared" si="106"/>
        <v>2.8</v>
      </c>
      <c r="M35" s="290">
        <f>INDEX(GR!$A$1:$F$541,MATCH($B35,GR!$A:$A,0),2)</f>
        <v>0</v>
      </c>
      <c r="N35" s="290">
        <f>INDEX(GR!$A$1:$F$541,MATCH($B35,GR!$A:$A,0),3)</f>
        <v>0</v>
      </c>
      <c r="O35" s="290">
        <f>INDEX(GR!$A$1:$F$541,MATCH($B35,GR!$A:$A,0),4)</f>
        <v>0</v>
      </c>
      <c r="P35" s="290">
        <f>INDEX(GR!$A$1:$F$541,MATCH($B35,GR!$A:$A,0),5)</f>
        <v>0</v>
      </c>
      <c r="Q35" s="290">
        <f>INDEX(GR!$A$1:$F$541,MATCH($B35,GR!$A:$A,0),6)</f>
        <v>0</v>
      </c>
      <c r="R35" s="287">
        <f t="shared" si="93"/>
        <v>5</v>
      </c>
      <c r="S35" s="288">
        <f t="shared" si="94"/>
        <v>0</v>
      </c>
      <c r="T35" s="288" t="str">
        <f t="shared" si="95"/>
        <v/>
      </c>
      <c r="U35" s="269" t="str">
        <f t="shared" si="107"/>
        <v/>
      </c>
      <c r="V35" s="289">
        <f>INDEX(AE!$A$1:$K$501,MATCH($B35,AE!$A:$A,0),7)</f>
        <v>0</v>
      </c>
      <c r="W35" s="290">
        <f>INDEX(AE!$A$1:$K$501,MATCH($B35,AE!$A:$A,0),8)</f>
        <v>0</v>
      </c>
      <c r="X35" s="290">
        <f>INDEX(AE!$A$1:$K$501,MATCH($B35,AE!$A:$A,0),9)</f>
        <v>0</v>
      </c>
      <c r="Y35" s="290">
        <f>INDEX(AE!$A$1:$K$501,MATCH($B35,AE!$A:$A,0),10)</f>
        <v>20</v>
      </c>
      <c r="Z35" s="291">
        <f>INDEX(AE!$A$1:$K$501,MATCH($B35,AE!$A:$A,0),11)</f>
        <v>45</v>
      </c>
      <c r="AA35" s="287">
        <f t="shared" si="96"/>
        <v>3</v>
      </c>
      <c r="AB35" s="288">
        <f t="shared" si="97"/>
        <v>32.5</v>
      </c>
      <c r="AC35" s="288">
        <f t="shared" si="98"/>
        <v>25</v>
      </c>
      <c r="AD35" s="269">
        <f t="shared" si="108"/>
        <v>1.25</v>
      </c>
      <c r="AE35" s="275">
        <f>INDEX(AE!$A$1:$K$501,MATCH($B35,AE!$A:$A,0),2)</f>
        <v>0</v>
      </c>
      <c r="AF35" s="276">
        <f>INDEX(AE!$A$1:$K$501,MATCH($B35,AE!$A:$A,0),3)</f>
        <v>0</v>
      </c>
      <c r="AG35" s="276">
        <f>INDEX(AE!$A$1:$K$501,MATCH($B35,AE!$A:$A,0),4)</f>
        <v>0</v>
      </c>
      <c r="AH35" s="276">
        <f>INDEX(AE!$A$1:$K$501,MATCH($B35,AE!$A:$A,0),5)</f>
        <v>25</v>
      </c>
      <c r="AI35" s="277">
        <f>INDEX(AE!$A$1:$K$501,MATCH($B35,AE!$A:$A,0),6)</f>
        <v>55</v>
      </c>
      <c r="AJ35" s="278">
        <f t="shared" si="99"/>
        <v>40</v>
      </c>
      <c r="AK35" s="271">
        <f t="shared" si="100"/>
        <v>30</v>
      </c>
      <c r="AL35" s="279">
        <f t="shared" si="109"/>
        <v>1.2</v>
      </c>
      <c r="AM35" s="280">
        <f t="shared" si="101"/>
        <v>0.8125</v>
      </c>
      <c r="AN35" s="281">
        <f t="shared" si="102"/>
        <v>0.81818181818181823</v>
      </c>
      <c r="AO35" s="179"/>
      <c r="AP35" s="179"/>
    </row>
    <row r="36" spans="1:42" s="81" customFormat="1">
      <c r="A36" s="81" t="s">
        <v>621</v>
      </c>
      <c r="B36" s="81" t="s">
        <v>622</v>
      </c>
      <c r="C36" s="140"/>
      <c r="D36" s="73">
        <f>SUM(D34:D35)</f>
        <v>65</v>
      </c>
      <c r="E36" s="53">
        <f t="shared" ref="E36:H36" si="110">SUM(E34:E35)</f>
        <v>37</v>
      </c>
      <c r="F36" s="53">
        <f t="shared" si="110"/>
        <v>23</v>
      </c>
      <c r="G36" s="53">
        <f t="shared" si="110"/>
        <v>49</v>
      </c>
      <c r="H36" s="74">
        <f t="shared" si="110"/>
        <v>85</v>
      </c>
      <c r="I36" s="50">
        <f t="shared" si="103"/>
        <v>0</v>
      </c>
      <c r="J36" s="52">
        <f t="shared" si="104"/>
        <v>51.8</v>
      </c>
      <c r="K36" s="52">
        <f t="shared" si="105"/>
        <v>41.5</v>
      </c>
      <c r="L36" s="31">
        <f t="shared" si="106"/>
        <v>0.95402298850574707</v>
      </c>
      <c r="M36" s="73">
        <f>SUM(M34:M35)</f>
        <v>26</v>
      </c>
      <c r="N36" s="53">
        <f t="shared" ref="N36:Q36" si="111">SUM(N34:N35)</f>
        <v>36</v>
      </c>
      <c r="O36" s="53">
        <f t="shared" si="111"/>
        <v>18</v>
      </c>
      <c r="P36" s="53">
        <f t="shared" si="111"/>
        <v>24</v>
      </c>
      <c r="Q36" s="74">
        <f t="shared" si="111"/>
        <v>19</v>
      </c>
      <c r="R36" s="51">
        <f t="shared" si="93"/>
        <v>0</v>
      </c>
      <c r="S36" s="52">
        <f t="shared" si="94"/>
        <v>24.6</v>
      </c>
      <c r="T36" s="52">
        <f t="shared" si="95"/>
        <v>-7</v>
      </c>
      <c r="U36" s="318">
        <f t="shared" si="107"/>
        <v>-0.26923076923076922</v>
      </c>
      <c r="V36" s="73">
        <f>SUM(V34:V35)</f>
        <v>14</v>
      </c>
      <c r="W36" s="53">
        <f t="shared" ref="W36:Z36" si="112">SUM(W34:W35)</f>
        <v>12</v>
      </c>
      <c r="X36" s="53">
        <f t="shared" si="112"/>
        <v>11</v>
      </c>
      <c r="Y36" s="53">
        <f t="shared" si="112"/>
        <v>37</v>
      </c>
      <c r="Z36" s="74">
        <f t="shared" si="112"/>
        <v>50</v>
      </c>
      <c r="AA36" s="21">
        <f t="shared" si="96"/>
        <v>0</v>
      </c>
      <c r="AB36" s="22">
        <f t="shared" si="97"/>
        <v>24.8</v>
      </c>
      <c r="AC36" s="22">
        <f t="shared" si="98"/>
        <v>31.5</v>
      </c>
      <c r="AD36" s="31">
        <f t="shared" si="108"/>
        <v>1.7027027027027026</v>
      </c>
      <c r="AE36" s="73">
        <f>SUM(AE34:AE35)</f>
        <v>21</v>
      </c>
      <c r="AF36" s="53">
        <f t="shared" ref="AF36:AI36" si="113">SUM(AF34:AF35)</f>
        <v>21</v>
      </c>
      <c r="AG36" s="53">
        <f t="shared" si="113"/>
        <v>14</v>
      </c>
      <c r="AH36" s="53">
        <f t="shared" si="113"/>
        <v>50</v>
      </c>
      <c r="AI36" s="74">
        <f t="shared" si="113"/>
        <v>61</v>
      </c>
      <c r="AJ36" s="27">
        <f t="shared" si="99"/>
        <v>33.4</v>
      </c>
      <c r="AK36" s="22">
        <f t="shared" si="100"/>
        <v>34.5</v>
      </c>
      <c r="AL36" s="31">
        <f t="shared" si="109"/>
        <v>1.3018867924528301</v>
      </c>
      <c r="AM36" s="28">
        <f t="shared" si="101"/>
        <v>0.74251497005988032</v>
      </c>
      <c r="AN36" s="32">
        <f t="shared" si="102"/>
        <v>0.81967213114754101</v>
      </c>
      <c r="AO36" s="186"/>
      <c r="AP36" s="186"/>
    </row>
    <row r="37" spans="1:42" s="81" customFormat="1">
      <c r="A37" s="81" t="s">
        <v>623</v>
      </c>
      <c r="B37" s="81" t="s">
        <v>624</v>
      </c>
      <c r="C37" s="140"/>
      <c r="D37" s="73">
        <f>SUM(D32:D34)</f>
        <v>87</v>
      </c>
      <c r="E37" s="53">
        <f t="shared" ref="E37:H37" si="114">SUM(E32:E34)</f>
        <v>72</v>
      </c>
      <c r="F37" s="53">
        <f t="shared" si="114"/>
        <v>69</v>
      </c>
      <c r="G37" s="53">
        <f t="shared" si="114"/>
        <v>71</v>
      </c>
      <c r="H37" s="74">
        <f t="shared" si="114"/>
        <v>48</v>
      </c>
      <c r="I37" s="50">
        <f t="shared" si="103"/>
        <v>0</v>
      </c>
      <c r="J37" s="52">
        <f t="shared" si="104"/>
        <v>69.400000000000006</v>
      </c>
      <c r="K37" s="52">
        <f t="shared" si="105"/>
        <v>-26.75</v>
      </c>
      <c r="L37" s="20">
        <f t="shared" si="106"/>
        <v>-0.35785953177257523</v>
      </c>
      <c r="M37" s="73">
        <f>SUM(M32:M34)</f>
        <v>28</v>
      </c>
      <c r="N37" s="53">
        <f t="shared" ref="N37:Q37" si="115">SUM(N32:N34)</f>
        <v>49</v>
      </c>
      <c r="O37" s="53">
        <f t="shared" si="115"/>
        <v>29</v>
      </c>
      <c r="P37" s="53">
        <f t="shared" si="115"/>
        <v>49</v>
      </c>
      <c r="Q37" s="74">
        <f t="shared" si="115"/>
        <v>43</v>
      </c>
      <c r="R37" s="51">
        <f t="shared" si="93"/>
        <v>0</v>
      </c>
      <c r="S37" s="52">
        <f t="shared" si="94"/>
        <v>39.6</v>
      </c>
      <c r="T37" s="52">
        <f t="shared" si="95"/>
        <v>4.25</v>
      </c>
      <c r="U37" s="31">
        <f t="shared" si="107"/>
        <v>0.10967741935483871</v>
      </c>
      <c r="V37" s="73">
        <f>SUM(V32:V34)</f>
        <v>18</v>
      </c>
      <c r="W37" s="53">
        <f t="shared" ref="W37:Z37" si="116">SUM(W32:W34)</f>
        <v>25</v>
      </c>
      <c r="X37" s="53">
        <f t="shared" si="116"/>
        <v>30</v>
      </c>
      <c r="Y37" s="53">
        <f t="shared" si="116"/>
        <v>33</v>
      </c>
      <c r="Z37" s="74">
        <f t="shared" si="116"/>
        <v>15</v>
      </c>
      <c r="AA37" s="51">
        <f t="shared" si="96"/>
        <v>0</v>
      </c>
      <c r="AB37" s="52">
        <f t="shared" si="97"/>
        <v>24.2</v>
      </c>
      <c r="AC37" s="52">
        <f t="shared" si="98"/>
        <v>-11.5</v>
      </c>
      <c r="AD37" s="316">
        <f t="shared" si="108"/>
        <v>-0.43396226415094341</v>
      </c>
      <c r="AE37" s="73">
        <f>SUM(AE32:AE34)</f>
        <v>27</v>
      </c>
      <c r="AF37" s="53">
        <f t="shared" ref="AF37:AI37" si="117">SUM(AF32:AF34)</f>
        <v>37</v>
      </c>
      <c r="AG37" s="53">
        <f t="shared" si="117"/>
        <v>39</v>
      </c>
      <c r="AH37" s="53">
        <f t="shared" si="117"/>
        <v>49</v>
      </c>
      <c r="AI37" s="74">
        <f t="shared" si="117"/>
        <v>23</v>
      </c>
      <c r="AJ37" s="54">
        <f t="shared" si="99"/>
        <v>35</v>
      </c>
      <c r="AK37" s="52">
        <f t="shared" si="100"/>
        <v>-15</v>
      </c>
      <c r="AL37" s="326">
        <f t="shared" si="109"/>
        <v>-0.39473684210526316</v>
      </c>
      <c r="AM37" s="55">
        <f t="shared" si="101"/>
        <v>0.69142857142857139</v>
      </c>
      <c r="AN37" s="56">
        <f t="shared" si="102"/>
        <v>0.65217391304347827</v>
      </c>
      <c r="AO37" s="186"/>
      <c r="AP37" s="186"/>
    </row>
    <row r="38" spans="1:42" s="81" customFormat="1">
      <c r="B38" s="209"/>
      <c r="C38" s="140"/>
      <c r="D38" s="73"/>
      <c r="E38" s="53"/>
      <c r="F38" s="53"/>
      <c r="G38" s="53"/>
      <c r="H38" s="74"/>
      <c r="I38" s="50"/>
      <c r="J38" s="52"/>
      <c r="K38" s="52"/>
      <c r="L38" s="31" t="str">
        <f t="shared" si="106"/>
        <v/>
      </c>
      <c r="M38" s="53"/>
      <c r="N38" s="53"/>
      <c r="O38" s="53"/>
      <c r="P38" s="53"/>
      <c r="Q38" s="53"/>
      <c r="R38" s="51"/>
      <c r="S38" s="52"/>
      <c r="T38" s="52"/>
      <c r="U38" s="31" t="str">
        <f t="shared" si="107"/>
        <v/>
      </c>
      <c r="V38" s="73"/>
      <c r="W38" s="53"/>
      <c r="X38" s="53"/>
      <c r="Y38" s="53"/>
      <c r="Z38" s="74"/>
      <c r="AA38" s="51"/>
      <c r="AB38" s="52"/>
      <c r="AC38" s="52"/>
      <c r="AD38" s="31" t="str">
        <f t="shared" si="108"/>
        <v/>
      </c>
      <c r="AE38" s="127"/>
      <c r="AF38" s="128"/>
      <c r="AG38" s="128"/>
      <c r="AH38" s="128"/>
      <c r="AI38" s="129"/>
      <c r="AJ38" s="54"/>
      <c r="AK38" s="52"/>
      <c r="AL38" s="31" t="str">
        <f t="shared" si="109"/>
        <v/>
      </c>
      <c r="AM38" s="55"/>
      <c r="AN38" s="56"/>
      <c r="AO38" s="186"/>
      <c r="AP38" s="186"/>
    </row>
    <row r="39" spans="1:42">
      <c r="A39" s="108" t="s">
        <v>625</v>
      </c>
      <c r="B39" s="111" t="s">
        <v>444</v>
      </c>
      <c r="C39" s="7"/>
      <c r="D39" s="23">
        <f>INDEX(PR!$A$1:$F$508,MATCH($B39,PR!$A:$A,0),2)</f>
        <v>33</v>
      </c>
      <c r="E39" s="24">
        <f>INDEX(PR!$A$1:$F$508,MATCH($B39,PR!$A:$A,0),3)</f>
        <v>35</v>
      </c>
      <c r="F39" s="24">
        <f>INDEX(PR!$A$1:$F$508,MATCH($B39,PR!$A:$A,0),4)</f>
        <v>44</v>
      </c>
      <c r="G39" s="24">
        <f>INDEX(PR!$A$1:$F$508,MATCH($B39,PR!$A:$A,0),5)</f>
        <v>37</v>
      </c>
      <c r="H39" s="25">
        <f>INDEX(PR!$A$1:$F$508,MATCH($B39,PR!$A:$A,0),6)</f>
        <v>41</v>
      </c>
      <c r="I39" s="19">
        <f t="shared" si="103"/>
        <v>0</v>
      </c>
      <c r="J39" s="22">
        <f t="shared" si="104"/>
        <v>38</v>
      </c>
      <c r="K39" s="22">
        <f t="shared" si="105"/>
        <v>3.75</v>
      </c>
      <c r="L39" s="31">
        <f t="shared" si="106"/>
        <v>0.10067114093959731</v>
      </c>
      <c r="M39" s="24">
        <f>INDEX(GR!$A$1:$F$541,MATCH($B39,GR!$A:$A,0),2)</f>
        <v>3</v>
      </c>
      <c r="N39" s="24">
        <f>INDEX(GR!$A$1:$F$541,MATCH($B39,GR!$A:$A,0),3)</f>
        <v>10</v>
      </c>
      <c r="O39" s="24">
        <f>INDEX(GR!$A$1:$F$541,MATCH($B39,GR!$A:$A,0),4)</f>
        <v>5</v>
      </c>
      <c r="P39" s="24">
        <f>INDEX(GR!$A$1:$F$541,MATCH($B39,GR!$A:$A,0),5)</f>
        <v>11</v>
      </c>
      <c r="Q39" s="24">
        <f>INDEX(GR!$A$1:$F$541,MATCH($B39,GR!$A:$A,0),6)</f>
        <v>12</v>
      </c>
      <c r="R39" s="44">
        <f t="shared" si="93"/>
        <v>2</v>
      </c>
      <c r="S39" s="22">
        <f t="shared" si="94"/>
        <v>8.1999999999999993</v>
      </c>
      <c r="T39" s="22">
        <f t="shared" si="95"/>
        <v>4.75</v>
      </c>
      <c r="U39" s="31">
        <f>IF(AND(M39=0,N39=0,O39=0,P39=0),"",IF(AND(M39=0,N39=0,O39=0),T39/P39,IF(AND(M39=0,N39=0),(T39/AVERAGE(O39:P39)),IF(M39=0,(T39/AVERAGE(N39:P39)),(T39/AVERAGE(M39:P39))))))</f>
        <v>0.65517241379310343</v>
      </c>
      <c r="V39" s="23">
        <f>INDEX(AE!$A$1:$K$501,MATCH($B39,AE!$A:$A,0),7)</f>
        <v>10</v>
      </c>
      <c r="W39" s="24">
        <f>INDEX(AE!$A$1:$K$501,MATCH($B39,AE!$A:$A,0),8)</f>
        <v>11</v>
      </c>
      <c r="X39" s="24">
        <f>INDEX(AE!$A$1:$K$501,MATCH($B39,AE!$A:$A,0),9)</f>
        <v>13</v>
      </c>
      <c r="Y39" s="24">
        <f>INDEX(AE!$A$1:$K$501,MATCH($B39,AE!$A:$A,0),10)</f>
        <v>5</v>
      </c>
      <c r="Z39" s="25">
        <f>INDEX(AE!$A$1:$K$501,MATCH($B39,AE!$A:$A,0),11)</f>
        <v>13</v>
      </c>
      <c r="AA39" s="21">
        <f t="shared" si="96"/>
        <v>1</v>
      </c>
      <c r="AB39" s="22">
        <f t="shared" si="97"/>
        <v>10.4</v>
      </c>
      <c r="AC39" s="22">
        <f t="shared" si="98"/>
        <v>3.25</v>
      </c>
      <c r="AD39" s="31">
        <f t="shared" si="108"/>
        <v>0.33333333333333331</v>
      </c>
      <c r="AE39" s="101">
        <f>INDEX(AE!$A$1:$K$501,MATCH($B39,AE!$A:$A,0),2)</f>
        <v>15</v>
      </c>
      <c r="AF39" s="102">
        <f>INDEX(AE!$A$1:$K$501,MATCH($B39,AE!$A:$A,0),3)</f>
        <v>15</v>
      </c>
      <c r="AG39" s="102">
        <f>INDEX(AE!$A$1:$K$501,MATCH($B39,AE!$A:$A,0),4)</f>
        <v>22</v>
      </c>
      <c r="AH39" s="102">
        <f>INDEX(AE!$A$1:$K$501,MATCH($B39,AE!$A:$A,0),5)</f>
        <v>13</v>
      </c>
      <c r="AI39" s="152">
        <f>INDEX(AE!$A$1:$K$501,MATCH($B39,AE!$A:$A,0),6)</f>
        <v>20</v>
      </c>
      <c r="AJ39" s="27">
        <f t="shared" si="99"/>
        <v>17</v>
      </c>
      <c r="AK39" s="22">
        <f t="shared" si="100"/>
        <v>3.75</v>
      </c>
      <c r="AL39" s="31">
        <f t="shared" si="109"/>
        <v>0.23076923076923078</v>
      </c>
      <c r="AM39" s="28">
        <f t="shared" si="101"/>
        <v>0.61176470588235299</v>
      </c>
      <c r="AN39" s="32">
        <f t="shared" si="102"/>
        <v>0.65</v>
      </c>
      <c r="AO39" s="208">
        <v>3.19</v>
      </c>
      <c r="AP39" s="179">
        <v>2.25</v>
      </c>
    </row>
    <row r="40" spans="1:42" s="5" customFormat="1">
      <c r="A40" s="108" t="s">
        <v>626</v>
      </c>
      <c r="B40" s="111" t="s">
        <v>445</v>
      </c>
      <c r="C40" s="7"/>
      <c r="D40" s="23">
        <f>INDEX(PR!$A$1:$F$508,MATCH($B40,PR!$A:$A,0),2)</f>
        <v>49</v>
      </c>
      <c r="E40" s="24">
        <f>INDEX(PR!$A$1:$F$508,MATCH($B40,PR!$A:$A,0),3)</f>
        <v>44</v>
      </c>
      <c r="F40" s="24">
        <f>INDEX(PR!$A$1:$F$508,MATCH($B40,PR!$A:$A,0),4)</f>
        <v>52</v>
      </c>
      <c r="G40" s="24">
        <f>INDEX(PR!$A$1:$F$508,MATCH($B40,PR!$A:$A,0),5)</f>
        <v>42</v>
      </c>
      <c r="H40" s="25">
        <f>INDEX(PR!$A$1:$F$508,MATCH($B40,PR!$A:$A,0),6)</f>
        <v>51</v>
      </c>
      <c r="I40" s="19">
        <f t="shared" si="103"/>
        <v>0</v>
      </c>
      <c r="J40" s="22">
        <f t="shared" si="104"/>
        <v>47.6</v>
      </c>
      <c r="K40" s="22">
        <f t="shared" si="105"/>
        <v>4.25</v>
      </c>
      <c r="L40" s="31">
        <f t="shared" si="106"/>
        <v>9.0909090909090912E-2</v>
      </c>
      <c r="M40" s="24">
        <f>INDEX(GR!$A$1:$F$541,MATCH($B40,GR!$A:$A,0),2)</f>
        <v>20</v>
      </c>
      <c r="N40" s="24">
        <f>INDEX(GR!$A$1:$F$541,MATCH($B40,GR!$A:$A,0),3)</f>
        <v>18</v>
      </c>
      <c r="O40" s="24">
        <f>INDEX(GR!$A$1:$F$541,MATCH($B40,GR!$A:$A,0),4)</f>
        <v>9</v>
      </c>
      <c r="P40" s="24">
        <f>INDEX(GR!$A$1:$F$541,MATCH($B40,GR!$A:$A,0),5)</f>
        <v>10</v>
      </c>
      <c r="Q40" s="24">
        <f>INDEX(GR!$A$1:$F$541,MATCH($B40,GR!$A:$A,0),6)</f>
        <v>11</v>
      </c>
      <c r="R40" s="21">
        <f t="shared" si="93"/>
        <v>1</v>
      </c>
      <c r="S40" s="22">
        <f t="shared" si="94"/>
        <v>13.6</v>
      </c>
      <c r="T40" s="22">
        <f t="shared" si="95"/>
        <v>-3.25</v>
      </c>
      <c r="U40" s="20">
        <f t="shared" si="107"/>
        <v>-0.22807017543859648</v>
      </c>
      <c r="V40" s="23">
        <f>INDEX(AE!$A$1:$K$501,MATCH($B40,AE!$A:$A,0),7)</f>
        <v>15</v>
      </c>
      <c r="W40" s="24">
        <f>INDEX(AE!$A$1:$K$501,MATCH($B40,AE!$A:$A,0),8)</f>
        <v>8</v>
      </c>
      <c r="X40" s="24">
        <f>INDEX(AE!$A$1:$K$501,MATCH($B40,AE!$A:$A,0),9)</f>
        <v>15</v>
      </c>
      <c r="Y40" s="24">
        <f>INDEX(AE!$A$1:$K$501,MATCH($B40,AE!$A:$A,0),10)</f>
        <v>5</v>
      </c>
      <c r="Z40" s="25">
        <f>INDEX(AE!$A$1:$K$501,MATCH($B40,AE!$A:$A,0),11)</f>
        <v>14</v>
      </c>
      <c r="AA40" s="44">
        <f t="shared" si="96"/>
        <v>2</v>
      </c>
      <c r="AB40" s="22">
        <f t="shared" si="97"/>
        <v>11.4</v>
      </c>
      <c r="AC40" s="22">
        <f t="shared" si="98"/>
        <v>3.25</v>
      </c>
      <c r="AD40" s="31">
        <f t="shared" si="108"/>
        <v>0.30232558139534882</v>
      </c>
      <c r="AE40" s="101">
        <f>INDEX(AE!$A$1:$K$501,MATCH($B40,AE!$A:$A,0),2)</f>
        <v>20</v>
      </c>
      <c r="AF40" s="102">
        <f>INDEX(AE!$A$1:$K$501,MATCH($B40,AE!$A:$A,0),3)</f>
        <v>16</v>
      </c>
      <c r="AG40" s="102">
        <f>INDEX(AE!$A$1:$K$501,MATCH($B40,AE!$A:$A,0),4)</f>
        <v>24</v>
      </c>
      <c r="AH40" s="102">
        <f>INDEX(AE!$A$1:$K$501,MATCH($B40,AE!$A:$A,0),5)</f>
        <v>9</v>
      </c>
      <c r="AI40" s="152">
        <f>INDEX(AE!$A$1:$K$501,MATCH($B40,AE!$A:$A,0),6)</f>
        <v>21</v>
      </c>
      <c r="AJ40" s="27">
        <f t="shared" si="99"/>
        <v>18</v>
      </c>
      <c r="AK40" s="22">
        <f t="shared" si="100"/>
        <v>3.75</v>
      </c>
      <c r="AL40" s="31">
        <f t="shared" si="109"/>
        <v>0.21739130434782608</v>
      </c>
      <c r="AM40" s="28">
        <f t="shared" si="101"/>
        <v>0.6333333333333333</v>
      </c>
      <c r="AN40" s="32">
        <f t="shared" si="102"/>
        <v>0.66666666666666663</v>
      </c>
      <c r="AO40" s="182">
        <v>2.21</v>
      </c>
      <c r="AP40" s="182">
        <v>2.75</v>
      </c>
    </row>
    <row r="41" spans="1:42" s="48" customFormat="1">
      <c r="A41" s="81" t="s">
        <v>627</v>
      </c>
      <c r="B41" s="209" t="s">
        <v>628</v>
      </c>
      <c r="C41" s="140"/>
      <c r="D41" s="73">
        <f>SUM(D39:D40)</f>
        <v>82</v>
      </c>
      <c r="E41" s="53">
        <f t="shared" ref="E41:H41" si="118">SUM(E39:E40)</f>
        <v>79</v>
      </c>
      <c r="F41" s="53">
        <f t="shared" si="118"/>
        <v>96</v>
      </c>
      <c r="G41" s="53">
        <f t="shared" si="118"/>
        <v>79</v>
      </c>
      <c r="H41" s="74">
        <f t="shared" si="118"/>
        <v>92</v>
      </c>
      <c r="I41" s="50">
        <f t="shared" si="103"/>
        <v>0</v>
      </c>
      <c r="J41" s="52">
        <f t="shared" si="104"/>
        <v>85.6</v>
      </c>
      <c r="K41" s="52">
        <f t="shared" si="105"/>
        <v>8</v>
      </c>
      <c r="L41" s="83">
        <f t="shared" si="106"/>
        <v>9.5238095238095233E-2</v>
      </c>
      <c r="M41" s="73">
        <f>SUM(M39:M40)</f>
        <v>23</v>
      </c>
      <c r="N41" s="53">
        <f t="shared" ref="N41:Q41" si="119">SUM(N39:N40)</f>
        <v>28</v>
      </c>
      <c r="O41" s="53">
        <f t="shared" si="119"/>
        <v>14</v>
      </c>
      <c r="P41" s="53">
        <f t="shared" si="119"/>
        <v>21</v>
      </c>
      <c r="Q41" s="74">
        <f t="shared" si="119"/>
        <v>23</v>
      </c>
      <c r="R41" s="51">
        <f t="shared" si="93"/>
        <v>0</v>
      </c>
      <c r="S41" s="52">
        <f t="shared" si="94"/>
        <v>21.8</v>
      </c>
      <c r="T41" s="52">
        <f t="shared" si="95"/>
        <v>1.5</v>
      </c>
      <c r="U41" s="83">
        <f t="shared" si="107"/>
        <v>6.9767441860465115E-2</v>
      </c>
      <c r="V41" s="73">
        <f>SUM(V39:V40)</f>
        <v>25</v>
      </c>
      <c r="W41" s="53">
        <f t="shared" ref="W41:Z41" si="120">SUM(W39:W40)</f>
        <v>19</v>
      </c>
      <c r="X41" s="53">
        <f t="shared" si="120"/>
        <v>28</v>
      </c>
      <c r="Y41" s="53">
        <f t="shared" si="120"/>
        <v>10</v>
      </c>
      <c r="Z41" s="74">
        <f t="shared" si="120"/>
        <v>27</v>
      </c>
      <c r="AA41" s="51">
        <f t="shared" si="96"/>
        <v>0</v>
      </c>
      <c r="AB41" s="52">
        <f t="shared" si="97"/>
        <v>21.8</v>
      </c>
      <c r="AC41" s="52">
        <f t="shared" si="98"/>
        <v>6.5</v>
      </c>
      <c r="AD41" s="83">
        <f t="shared" si="108"/>
        <v>0.31707317073170732</v>
      </c>
      <c r="AE41" s="73">
        <f>SUM(AE39:AE40)</f>
        <v>35</v>
      </c>
      <c r="AF41" s="53">
        <f t="shared" ref="AF41:AI41" si="121">SUM(AF39:AF40)</f>
        <v>31</v>
      </c>
      <c r="AG41" s="53">
        <f t="shared" si="121"/>
        <v>46</v>
      </c>
      <c r="AH41" s="53">
        <f t="shared" si="121"/>
        <v>22</v>
      </c>
      <c r="AI41" s="74">
        <f t="shared" si="121"/>
        <v>41</v>
      </c>
      <c r="AJ41" s="54">
        <f t="shared" si="99"/>
        <v>35</v>
      </c>
      <c r="AK41" s="52">
        <f t="shared" si="100"/>
        <v>7.5</v>
      </c>
      <c r="AL41" s="83">
        <f t="shared" si="109"/>
        <v>0.22388059701492538</v>
      </c>
      <c r="AM41" s="55">
        <f t="shared" si="101"/>
        <v>0.62285714285714289</v>
      </c>
      <c r="AN41" s="56">
        <f t="shared" si="102"/>
        <v>0.65853658536585369</v>
      </c>
      <c r="AO41" s="177"/>
      <c r="AP41" s="177"/>
    </row>
    <row r="42" spans="1:42" s="5" customFormat="1">
      <c r="A42" s="1"/>
      <c r="B42" s="2"/>
      <c r="C42" s="2"/>
      <c r="D42" s="359" t="s">
        <v>0</v>
      </c>
      <c r="E42" s="371"/>
      <c r="F42" s="371"/>
      <c r="G42" s="371"/>
      <c r="H42" s="371"/>
      <c r="I42" s="369" t="s">
        <v>0</v>
      </c>
      <c r="J42" s="371"/>
      <c r="K42" s="371"/>
      <c r="L42" s="372"/>
      <c r="M42" s="366" t="s">
        <v>1</v>
      </c>
      <c r="N42" s="360"/>
      <c r="O42" s="360"/>
      <c r="P42" s="360"/>
      <c r="Q42" s="360"/>
      <c r="R42" s="369" t="s">
        <v>1</v>
      </c>
      <c r="S42" s="360"/>
      <c r="T42" s="360"/>
      <c r="U42" s="370"/>
      <c r="V42" s="359" t="s">
        <v>2</v>
      </c>
      <c r="W42" s="371"/>
      <c r="X42" s="371"/>
      <c r="Y42" s="371"/>
      <c r="Z42" s="371"/>
      <c r="AA42" s="356" t="s">
        <v>2</v>
      </c>
      <c r="AB42" s="357"/>
      <c r="AC42" s="357"/>
      <c r="AD42" s="358"/>
      <c r="AE42" s="367" t="s">
        <v>3</v>
      </c>
      <c r="AF42" s="368"/>
      <c r="AG42" s="368"/>
      <c r="AH42" s="368"/>
      <c r="AI42" s="368"/>
      <c r="AJ42" s="369" t="s">
        <v>3</v>
      </c>
      <c r="AK42" s="360"/>
      <c r="AL42" s="370"/>
      <c r="AM42" s="3" t="s">
        <v>4</v>
      </c>
      <c r="AN42" s="4" t="s">
        <v>707</v>
      </c>
      <c r="AO42" s="174"/>
      <c r="AP42" s="174"/>
    </row>
    <row r="43" spans="1:42" s="5" customFormat="1">
      <c r="A43" s="6" t="s">
        <v>629</v>
      </c>
      <c r="B43" s="7" t="s">
        <v>6</v>
      </c>
      <c r="C43" s="7"/>
      <c r="D43" s="8" t="s">
        <v>7</v>
      </c>
      <c r="E43" s="9" t="s">
        <v>8</v>
      </c>
      <c r="F43" s="9" t="s">
        <v>9</v>
      </c>
      <c r="G43" s="9" t="s">
        <v>10</v>
      </c>
      <c r="H43" s="9" t="s">
        <v>707</v>
      </c>
      <c r="I43" s="10" t="s">
        <v>123</v>
      </c>
      <c r="J43" s="13" t="s">
        <v>4</v>
      </c>
      <c r="K43" s="13" t="s">
        <v>12</v>
      </c>
      <c r="L43" s="12" t="s">
        <v>13</v>
      </c>
      <c r="M43" s="9" t="s">
        <v>7</v>
      </c>
      <c r="N43" s="9" t="s">
        <v>8</v>
      </c>
      <c r="O43" s="9" t="s">
        <v>9</v>
      </c>
      <c r="P43" s="9" t="s">
        <v>10</v>
      </c>
      <c r="Q43" s="9" t="s">
        <v>707</v>
      </c>
      <c r="R43" s="10" t="s">
        <v>14</v>
      </c>
      <c r="S43" s="13" t="s">
        <v>4</v>
      </c>
      <c r="T43" s="13" t="s">
        <v>12</v>
      </c>
      <c r="U43" s="14" t="s">
        <v>13</v>
      </c>
      <c r="V43" s="8" t="s">
        <v>7</v>
      </c>
      <c r="W43" s="9" t="s">
        <v>8</v>
      </c>
      <c r="X43" s="9" t="s">
        <v>9</v>
      </c>
      <c r="Y43" s="9" t="s">
        <v>10</v>
      </c>
      <c r="Z43" s="9" t="s">
        <v>707</v>
      </c>
      <c r="AA43" s="10" t="s">
        <v>15</v>
      </c>
      <c r="AB43" s="13" t="s">
        <v>4</v>
      </c>
      <c r="AC43" s="13" t="s">
        <v>12</v>
      </c>
      <c r="AD43" s="12" t="s">
        <v>13</v>
      </c>
      <c r="AE43" s="100" t="s">
        <v>7</v>
      </c>
      <c r="AF43" s="11" t="s">
        <v>8</v>
      </c>
      <c r="AG43" s="11" t="s">
        <v>9</v>
      </c>
      <c r="AH43" s="11" t="s">
        <v>10</v>
      </c>
      <c r="AI43" s="11" t="s">
        <v>707</v>
      </c>
      <c r="AJ43" s="15" t="s">
        <v>4</v>
      </c>
      <c r="AK43" s="13" t="s">
        <v>12</v>
      </c>
      <c r="AL43" s="12" t="s">
        <v>13</v>
      </c>
      <c r="AM43" s="16" t="s">
        <v>16</v>
      </c>
      <c r="AN43" s="17" t="s">
        <v>16</v>
      </c>
      <c r="AO43" s="174"/>
      <c r="AP43" s="174"/>
    </row>
    <row r="44" spans="1:42" s="5" customFormat="1">
      <c r="A44" s="108" t="s">
        <v>630</v>
      </c>
      <c r="B44" s="7"/>
      <c r="C44" s="7"/>
      <c r="D44" s="8"/>
      <c r="E44" s="9"/>
      <c r="F44" s="9"/>
      <c r="G44" s="9"/>
      <c r="H44" s="9"/>
      <c r="I44" s="10"/>
      <c r="J44" s="13"/>
      <c r="K44" s="13"/>
      <c r="L44" s="12"/>
      <c r="M44" s="9"/>
      <c r="N44" s="9"/>
      <c r="O44" s="9"/>
      <c r="P44" s="9"/>
      <c r="Q44" s="9"/>
      <c r="R44" s="10"/>
      <c r="S44" s="13"/>
      <c r="T44" s="13"/>
      <c r="U44" s="14"/>
      <c r="V44" s="8"/>
      <c r="W44" s="9"/>
      <c r="X44" s="9"/>
      <c r="Y44" s="9"/>
      <c r="Z44" s="9"/>
      <c r="AA44" s="10"/>
      <c r="AB44" s="13"/>
      <c r="AC44" s="13"/>
      <c r="AD44" s="12"/>
      <c r="AE44" s="100"/>
      <c r="AF44" s="11"/>
      <c r="AG44" s="11"/>
      <c r="AH44" s="11"/>
      <c r="AI44" s="11"/>
      <c r="AJ44" s="15"/>
      <c r="AK44" s="13"/>
      <c r="AL44" s="12"/>
      <c r="AM44" s="16"/>
      <c r="AN44" s="17"/>
      <c r="AO44" s="174"/>
      <c r="AP44" s="174"/>
    </row>
    <row r="45" spans="1:42" s="5" customFormat="1">
      <c r="A45" s="7"/>
      <c r="B45" s="7"/>
      <c r="C45" s="7"/>
      <c r="D45" s="8"/>
      <c r="E45" s="9"/>
      <c r="F45" s="9"/>
      <c r="G45" s="9"/>
      <c r="H45" s="9"/>
      <c r="I45" s="10"/>
      <c r="J45" s="13"/>
      <c r="K45" s="13"/>
      <c r="L45" s="12"/>
      <c r="M45" s="9"/>
      <c r="N45" s="9"/>
      <c r="O45" s="9"/>
      <c r="P45" s="9"/>
      <c r="Q45" s="9"/>
      <c r="R45" s="10"/>
      <c r="S45" s="13"/>
      <c r="T45" s="13"/>
      <c r="U45" s="14"/>
      <c r="V45" s="8"/>
      <c r="W45" s="9"/>
      <c r="X45" s="9"/>
      <c r="Y45" s="9"/>
      <c r="Z45" s="9"/>
      <c r="AA45" s="10"/>
      <c r="AB45" s="13"/>
      <c r="AC45" s="13"/>
      <c r="AD45" s="12"/>
      <c r="AE45" s="100"/>
      <c r="AF45" s="11"/>
      <c r="AG45" s="11"/>
      <c r="AH45" s="11"/>
      <c r="AI45" s="11"/>
      <c r="AJ45" s="15"/>
      <c r="AK45" s="13"/>
      <c r="AL45" s="12"/>
      <c r="AM45" s="16"/>
      <c r="AN45" s="17"/>
      <c r="AO45" s="174"/>
      <c r="AP45" s="174"/>
    </row>
    <row r="46" spans="1:42" s="81" customFormat="1" hidden="1">
      <c r="A46" s="108" t="s">
        <v>631</v>
      </c>
      <c r="B46" s="108" t="s">
        <v>390</v>
      </c>
      <c r="C46" s="7"/>
      <c r="D46" s="23">
        <f>INDEX(PR!$A$1:$F$508,MATCH($B46,PR!$A:$A,0),2)</f>
        <v>11</v>
      </c>
      <c r="E46" s="24">
        <f>INDEX(PR!$A$1:$F$508,MATCH($B46,PR!$A:$A,0),3)</f>
        <v>15</v>
      </c>
      <c r="F46" s="24">
        <f>INDEX(PR!$A$1:$F$508,MATCH($B46,PR!$A:$A,0),4)</f>
        <v>12</v>
      </c>
      <c r="G46" s="24">
        <f>INDEX(PR!$A$1:$F$508,MATCH($B46,PR!$A:$A,0),5)</f>
        <v>10</v>
      </c>
      <c r="H46" s="25">
        <f>INDEX(PR!$A$1:$F$508,MATCH($B46,PR!$A:$A,0),6)</f>
        <v>7</v>
      </c>
      <c r="I46" s="43">
        <f t="shared" si="103"/>
        <v>5</v>
      </c>
      <c r="J46" s="22">
        <f t="shared" si="104"/>
        <v>11</v>
      </c>
      <c r="K46" s="22">
        <f t="shared" si="105"/>
        <v>-5</v>
      </c>
      <c r="L46" s="20">
        <f>IF(AND(D46=0,E46=0,F46=0,G46=0),"",IF(AND(D46=0,E46=0,F46=0),K46/G46,IF(AND(D46=0,E46=0),(K46/AVERAGE(F46:G46)),IF(D46=0,(K46/AVERAGE(E46:G46)),(K46/AVERAGE(D46:G46))))))</f>
        <v>-0.41666666666666669</v>
      </c>
      <c r="M46" s="24">
        <f>INDEX(GR!$A$1:$F$541,MATCH($B46,GR!$A:$A,0),2)</f>
        <v>11</v>
      </c>
      <c r="N46" s="24">
        <f>INDEX(GR!$A$1:$F$541,MATCH($B46,GR!$A:$A,0),3)</f>
        <v>10</v>
      </c>
      <c r="O46" s="24">
        <f>INDEX(GR!$A$1:$F$541,MATCH($B46,GR!$A:$A,0),4)</f>
        <v>8</v>
      </c>
      <c r="P46" s="24">
        <f>INDEX(GR!$A$1:$F$541,MATCH($B46,GR!$A:$A,0),5)</f>
        <v>12</v>
      </c>
      <c r="Q46" s="24">
        <f>INDEX(GR!$A$1:$F$541,MATCH($B46,GR!$A:$A,0),6)</f>
        <v>12</v>
      </c>
      <c r="R46" s="21">
        <f t="shared" si="93"/>
        <v>1</v>
      </c>
      <c r="S46" s="22">
        <f t="shared" si="94"/>
        <v>10.6</v>
      </c>
      <c r="T46" s="22">
        <f t="shared" si="95"/>
        <v>1.75</v>
      </c>
      <c r="U46" s="31">
        <f>IF(AND(M46=0,N46=0,O46=0,P46=0),"",IF(AND(M46=0,N46=0,O46=0),T46/P46,IF(AND(M46=0,N46=0),(T46/AVERAGE(O46:P46)),IF(M46=0,(T46/AVERAGE(N46:P46)),(T46/AVERAGE(M46:P46))))))</f>
        <v>0.17073170731707318</v>
      </c>
      <c r="V46" s="23">
        <f>INDEX(AE!$A$1:$K$501,MATCH($B46,AE!$A:$A,0),7)</f>
        <v>7</v>
      </c>
      <c r="W46" s="24">
        <f>INDEX(AE!$A$1:$K$501,MATCH($B46,AE!$A:$A,0),8)</f>
        <v>14</v>
      </c>
      <c r="X46" s="24">
        <f>INDEX(AE!$A$1:$K$501,MATCH($B46,AE!$A:$A,0),9)</f>
        <v>11</v>
      </c>
      <c r="Y46" s="24">
        <f>INDEX(AE!$A$1:$K$501,MATCH($B46,AE!$A:$A,0),10)</f>
        <v>5</v>
      </c>
      <c r="Z46" s="25">
        <f>INDEX(AE!$A$1:$K$501,MATCH($B46,AE!$A:$A,0),11)</f>
        <v>6</v>
      </c>
      <c r="AA46" s="44">
        <f t="shared" si="96"/>
        <v>3</v>
      </c>
      <c r="AB46" s="22">
        <f t="shared" si="97"/>
        <v>8.6</v>
      </c>
      <c r="AC46" s="22">
        <f t="shared" si="98"/>
        <v>-3.25</v>
      </c>
      <c r="AD46" s="26">
        <f>IF(AND(V46=0,W46=0,X46=0,Y46=0),"",IF(AND(V46=0,W46=0,X46=0),AC46/Y46,IF(AND(V46=0,W46=0),(AC46/AVERAGE(X46:Y46)),IF(V46=0,(AC46/AVERAGE(W46:Y46)),(AC46/AVERAGE(V46:Y46))))))</f>
        <v>-0.35135135135135137</v>
      </c>
      <c r="AE46" s="101">
        <f>INDEX(AE!$A$1:$K$501,MATCH($B46,AE!$A:$A,0),2)</f>
        <v>11</v>
      </c>
      <c r="AF46" s="102">
        <f>INDEX(AE!$A$1:$K$501,MATCH($B46,AE!$A:$A,0),3)</f>
        <v>15</v>
      </c>
      <c r="AG46" s="102">
        <f>INDEX(AE!$A$1:$K$501,MATCH($B46,AE!$A:$A,0),4)</f>
        <v>12</v>
      </c>
      <c r="AH46" s="102">
        <f>INDEX(AE!$A$1:$K$501,MATCH($B46,AE!$A:$A,0),5)</f>
        <v>8</v>
      </c>
      <c r="AI46" s="152">
        <f>INDEX(AE!$A$1:$K$501,MATCH($B46,AE!$A:$A,0),6)</f>
        <v>7</v>
      </c>
      <c r="AJ46" s="27">
        <f t="shared" si="99"/>
        <v>10.6</v>
      </c>
      <c r="AK46" s="22">
        <f t="shared" si="100"/>
        <v>-4.5</v>
      </c>
      <c r="AL46" s="20">
        <f>IF(AND(AE46=0,AF46=0,AG46=0,AH46=0),"",IF(AND(AE46=0,AF46=0,AG46=0),AK46/AH46,IF(AND(AE46=0,AF46=0),(AK46/AVERAGE(AG46:AH46)),IF(AE46=0,(AK46/AVERAGE(AF46:AH46)),(AK46/AVERAGE(AE46:AH46))))))</f>
        <v>-0.39130434782608697</v>
      </c>
      <c r="AM46" s="28">
        <f t="shared" si="101"/>
        <v>0.81132075471698117</v>
      </c>
      <c r="AN46" s="32">
        <f t="shared" si="102"/>
        <v>0.8571428571428571</v>
      </c>
      <c r="AO46" s="186"/>
      <c r="AP46" s="186"/>
    </row>
    <row r="47" spans="1:42" s="81" customFormat="1" hidden="1">
      <c r="A47" s="262" t="s">
        <v>728</v>
      </c>
      <c r="B47" s="262" t="s">
        <v>389</v>
      </c>
      <c r="C47" s="314" t="s">
        <v>31</v>
      </c>
      <c r="D47" s="272">
        <f>INDEX(PR!$A$1:$F$508,MATCH($B47,PR!$A:$A,0),2)</f>
        <v>0</v>
      </c>
      <c r="E47" s="273">
        <f>INDEX(PR!$A$1:$F$508,MATCH($B47,PR!$A:$A,0),3)</f>
        <v>0</v>
      </c>
      <c r="F47" s="273">
        <f>INDEX(PR!$A$1:$F$508,MATCH($B47,PR!$A:$A,0),4)</f>
        <v>1</v>
      </c>
      <c r="G47" s="273">
        <f>INDEX(PR!$A$1:$F$508,MATCH($B47,PR!$A:$A,0),5)</f>
        <v>4</v>
      </c>
      <c r="H47" s="274">
        <f>INDEX(PR!$A$1:$F$508,MATCH($B47,PR!$A:$A,0),6)</f>
        <v>14</v>
      </c>
      <c r="I47" s="267">
        <f t="shared" ref="I47" si="122">COUNTIF(D47:H47,"&lt;20")</f>
        <v>5</v>
      </c>
      <c r="J47" s="271">
        <f t="shared" ref="J47" si="123">IF(AND(D47=0,E47=0,F47=0,G47=0),H47,IF(AND(D47=0,E47=0,F47=0),AVERAGE(G47:H47),IF(AND(E47=0,D47=0),AVERAGE(F47:H47),IF(D47=0,AVERAGE(E47:H47),AVERAGE(D47:H47)))))</f>
        <v>6.333333333333333</v>
      </c>
      <c r="K47" s="271">
        <f t="shared" ref="K47" si="124">IF(AND(D47=0,E47=0,F47=0,G47=0),"",IF(AND(D47=0,E47=0,F47=0),H47-G47,IF(AND(D47=0,E47=0),(H47-AVERAGE(F47:G47)),IF(D47=0,(H47-AVERAGE(E47:G47)),(H47-AVERAGE(D47:G47))))))</f>
        <v>11.5</v>
      </c>
      <c r="L47" s="269">
        <f>IF(AND(D47=0,E47=0,F47=0,G47=0),"",IF(AND(D47=0,E47=0,F47=0),K47/G47,IF(AND(D47=0,E47=0),(K47/AVERAGE(F47:G47)),IF(D47=0,(K47/AVERAGE(E47:G47)),(K47/AVERAGE(D47:G47))))))</f>
        <v>4.5999999999999996</v>
      </c>
      <c r="M47" s="273">
        <f>INDEX(GR!$A$1:$F$541,MATCH($B47,GR!$A:$A,0),2)</f>
        <v>0</v>
      </c>
      <c r="N47" s="273">
        <f>INDEX(GR!$A$1:$F$541,MATCH($B47,GR!$A:$A,0),3)</f>
        <v>0</v>
      </c>
      <c r="O47" s="273">
        <f>INDEX(GR!$A$1:$F$541,MATCH($B47,GR!$A:$A,0),4)</f>
        <v>0</v>
      </c>
      <c r="P47" s="273">
        <f>INDEX(GR!$A$1:$F$541,MATCH($B47,GR!$A:$A,0),5)</f>
        <v>0</v>
      </c>
      <c r="Q47" s="273">
        <f>INDEX(GR!$A$1:$F$541,MATCH($B47,GR!$A:$A,0),6)</f>
        <v>1</v>
      </c>
      <c r="R47" s="270">
        <f t="shared" ref="R47" si="125">COUNTIF(M47:Q47,"&lt;10")</f>
        <v>5</v>
      </c>
      <c r="S47" s="271">
        <f t="shared" ref="S47" si="126">IF(AND(M47=0,N47=0,O47=0,P47=0),Q47,IF(AND(M47=0,N47=0,O47=0),AVERAGE(P47:Q47),IF(AND(N47=0,M47=0),AVERAGE(O47:Q47),IF(M47=0,AVERAGE(N47:Q47),AVERAGE(M47:Q47)))))</f>
        <v>1</v>
      </c>
      <c r="T47" s="271" t="str">
        <f t="shared" ref="T47" si="127">IF(AND(M47=0,N47=0,O47=0,P47=0),"",IF(AND(M47=0,N47=0,O47=0),Q47-P47,IF(AND(M47=0,N47=0),(Q47-AVERAGE(O47:P47)),IF(M47=0,(Q47-AVERAGE(N47:P47)),(Q47-AVERAGE(M47:P47))))))</f>
        <v/>
      </c>
      <c r="U47" s="279" t="str">
        <f>IF(AND(M47=0,N47=0,O47=0,P47=0),"",IF(AND(M47=0,N47=0,O47=0),T47/P47,IF(AND(M47=0,N47=0),(T47/AVERAGE(O47:P47)),IF(M47=0,(T47/AVERAGE(N47:P47)),(T47/AVERAGE(M47:P47))))))</f>
        <v/>
      </c>
      <c r="V47" s="272">
        <f>INDEX(AE!$A$1:$K$501,MATCH($B47,AE!$A:$A,0),7)</f>
        <v>0</v>
      </c>
      <c r="W47" s="273">
        <f>INDEX(AE!$A$1:$K$501,MATCH($B47,AE!$A:$A,0),8)</f>
        <v>0</v>
      </c>
      <c r="X47" s="273">
        <f>INDEX(AE!$A$1:$K$501,MATCH($B47,AE!$A:$A,0),9)</f>
        <v>1</v>
      </c>
      <c r="Y47" s="273">
        <f>INDEX(AE!$A$1:$K$501,MATCH($B47,AE!$A:$A,0),10)</f>
        <v>3</v>
      </c>
      <c r="Z47" s="274">
        <f>INDEX(AE!$A$1:$K$501,MATCH($B47,AE!$A:$A,0),11)</f>
        <v>11</v>
      </c>
      <c r="AA47" s="287">
        <f t="shared" ref="AA47" si="128">COUNTIF(V47:Z47,"&lt;10")</f>
        <v>4</v>
      </c>
      <c r="AB47" s="271">
        <f t="shared" ref="AB47" si="129">IF(AND(V47=0,W47=0,X47=0,Y47=0),Z47,IF(AND(V47=0,W47=0,X47=0),AVERAGE(Y47:Z47),IF(AND(W47=0,V47=0),AVERAGE(X47:Z47),IF(V47=0,AVERAGE(W47:Z47),AVERAGE(V47:Z47)))))</f>
        <v>5</v>
      </c>
      <c r="AC47" s="271">
        <f t="shared" ref="AC47" si="130">IF(AND(V47=0,W47=0,X47=0,Y47=0),"",IF(AND(V47=0,W47=0,X47=0),Z47-Y47,IF(AND(V47=0,W47=0),(Z47-AVERAGE(X47:Y47)),IF(V47=0,(Z47-AVERAGE(W47:Y47)),(Z47-AVERAGE(V47:Y47))))))</f>
        <v>9</v>
      </c>
      <c r="AD47" s="269">
        <f>IF(AND(V47=0,W47=0,X47=0,Y47=0),"",IF(AND(V47=0,W47=0,X47=0),AC47/Y47,IF(AND(V47=0,W47=0),(AC47/AVERAGE(X47:Y47)),IF(V47=0,(AC47/AVERAGE(W47:Y47)),(AC47/AVERAGE(V47:Y47))))))</f>
        <v>4.5</v>
      </c>
      <c r="AE47" s="275">
        <f>INDEX(AE!$A$1:$K$501,MATCH($B47,AE!$A:$A,0),2)</f>
        <v>0</v>
      </c>
      <c r="AF47" s="276">
        <f>INDEX(AE!$A$1:$K$501,MATCH($B47,AE!$A:$A,0),3)</f>
        <v>0</v>
      </c>
      <c r="AG47" s="276">
        <f>INDEX(AE!$A$1:$K$501,MATCH($B47,AE!$A:$A,0),4)</f>
        <v>1</v>
      </c>
      <c r="AH47" s="276">
        <f>INDEX(AE!$A$1:$K$501,MATCH($B47,AE!$A:$A,0),5)</f>
        <v>4</v>
      </c>
      <c r="AI47" s="277">
        <f>INDEX(AE!$A$1:$K$501,MATCH($B47,AE!$A:$A,0),6)</f>
        <v>14</v>
      </c>
      <c r="AJ47" s="278">
        <f t="shared" ref="AJ47" si="131">IF(AND(AE47=0,AF47=0,AG47=0,AH47=0),AI47,IF(AND(AE47=0,AF47=0,AG47=0),AVERAGE(AH47:AI47),IF(AND(AF47=0,AE47=0),AVERAGE(AG47:AI47),IF(AE47=0,AVERAGE(AF47:AI47),AVERAGE(AE47:AI47)))))</f>
        <v>6.333333333333333</v>
      </c>
      <c r="AK47" s="271">
        <f t="shared" ref="AK47" si="132">IF(AND(AE47=0,AF47=0,AG47=0,AH47=0),"",IF(AND(AE47=0,AF47=0,AG47=0),AI47-AH47,IF(AND(AE47=0,AF47=0),(AI47-AVERAGE(AG47:AH47)),IF(AE47=0,(AI47-AVERAGE(AF47:AH47)),(AI47-AVERAGE(AE47:AH47))))))</f>
        <v>11.5</v>
      </c>
      <c r="AL47" s="269">
        <f>IF(AND(AE47=0,AF47=0,AG47=0,AH47=0),"",IF(AND(AE47=0,AF47=0,AG47=0),AK47/AH47,IF(AND(AE47=0,AF47=0),(AK47/AVERAGE(AG47:AH47)),IF(AE47=0,(AK47/AVERAGE(AF47:AH47)),(AK47/AVERAGE(AE47:AH47))))))</f>
        <v>4.5999999999999996</v>
      </c>
      <c r="AM47" s="280">
        <f t="shared" ref="AM47" si="133">IF(AJ47=0,"",AB47/AJ47)</f>
        <v>0.78947368421052633</v>
      </c>
      <c r="AN47" s="281">
        <f t="shared" ref="AN47" si="134">IF(AI47=0,"",Z47/AI47)</f>
        <v>0.7857142857142857</v>
      </c>
      <c r="AO47" s="186"/>
      <c r="AP47" s="186"/>
    </row>
    <row r="48" spans="1:42" s="5" customFormat="1" hidden="1">
      <c r="A48" s="108" t="s">
        <v>632</v>
      </c>
      <c r="B48" s="108" t="s">
        <v>391</v>
      </c>
      <c r="C48" s="7"/>
      <c r="D48" s="23">
        <f>INDEX(PR!$A$1:$F$508,MATCH($B48,PR!$A:$A,0),2)</f>
        <v>0</v>
      </c>
      <c r="E48" s="24">
        <f>INDEX(PR!$A$1:$F$508,MATCH($B48,PR!$A:$A,0),3)</f>
        <v>0</v>
      </c>
      <c r="F48" s="24">
        <f>INDEX(PR!$A$1:$F$508,MATCH($B48,PR!$A:$A,0),4)</f>
        <v>0</v>
      </c>
      <c r="G48" s="24">
        <f>INDEX(PR!$A$1:$F$508,MATCH($B48,PR!$A:$A,0),5)</f>
        <v>0</v>
      </c>
      <c r="H48" s="25">
        <f>INDEX(PR!$A$1:$F$508,MATCH($B48,PR!$A:$A,0),6)</f>
        <v>0</v>
      </c>
      <c r="I48" s="19">
        <f t="shared" si="103"/>
        <v>5</v>
      </c>
      <c r="J48" s="22">
        <f t="shared" si="104"/>
        <v>0</v>
      </c>
      <c r="K48" s="22" t="str">
        <f t="shared" si="105"/>
        <v/>
      </c>
      <c r="L48" s="31" t="str">
        <f t="shared" ref="L48:L74" si="135">IF(AND(D48=0,E48=0,F48=0,G48=0),"",IF(AND(D48=0,E48=0,F48=0),K48/G48,IF(AND(D48=0,E48=0),(K48/AVERAGE(F48:G48)),IF(D48=0,(K48/AVERAGE(E48:G48)),(K48/AVERAGE(D48:G48))))))</f>
        <v/>
      </c>
      <c r="M48" s="24">
        <f>INDEX(GR!$A$1:$F$541,MATCH($B48,GR!$A:$A,0),2)</f>
        <v>0</v>
      </c>
      <c r="N48" s="24">
        <f>INDEX(GR!$A$1:$F$541,MATCH($B48,GR!$A:$A,0),3)</f>
        <v>0</v>
      </c>
      <c r="O48" s="24">
        <f>INDEX(GR!$A$1:$F$541,MATCH($B48,GR!$A:$A,0),4)</f>
        <v>0</v>
      </c>
      <c r="P48" s="24">
        <f>INDEX(GR!$A$1:$F$541,MATCH($B48,GR!$A:$A,0),5)</f>
        <v>0</v>
      </c>
      <c r="Q48" s="24">
        <f>INDEX(GR!$A$1:$F$541,MATCH($B48,GR!$A:$A,0),6)</f>
        <v>0</v>
      </c>
      <c r="R48" s="21">
        <f t="shared" si="93"/>
        <v>5</v>
      </c>
      <c r="S48" s="22">
        <f t="shared" si="94"/>
        <v>0</v>
      </c>
      <c r="T48" s="22" t="str">
        <f t="shared" si="95"/>
        <v/>
      </c>
      <c r="U48" s="31" t="str">
        <f t="shared" ref="U48:U74" si="136">IF(AND(M48=0,N48=0,O48=0,P48=0),"",IF(AND(M48=0,N48=0,O48=0),T48/P48,IF(AND(M48=0,N48=0),(T48/AVERAGE(O48:P48)),IF(M48=0,(T48/AVERAGE(N48:P48)),(T48/AVERAGE(M48:P48))))))</f>
        <v/>
      </c>
      <c r="V48" s="23">
        <f>INDEX(AE!$A$1:$K$501,MATCH($B48,AE!$A:$A,0),7)</f>
        <v>0</v>
      </c>
      <c r="W48" s="24">
        <f>INDEX(AE!$A$1:$K$501,MATCH($B48,AE!$A:$A,0),8)</f>
        <v>0</v>
      </c>
      <c r="X48" s="24">
        <f>INDEX(AE!$A$1:$K$501,MATCH($B48,AE!$A:$A,0),9)</f>
        <v>0</v>
      </c>
      <c r="Y48" s="24">
        <f>INDEX(AE!$A$1:$K$501,MATCH($B48,AE!$A:$A,0),10)</f>
        <v>0</v>
      </c>
      <c r="Z48" s="25">
        <f>INDEX(AE!$A$1:$K$501,MATCH($B48,AE!$A:$A,0),11)</f>
        <v>0</v>
      </c>
      <c r="AA48" s="21">
        <f t="shared" si="96"/>
        <v>5</v>
      </c>
      <c r="AB48" s="22">
        <f t="shared" si="97"/>
        <v>0</v>
      </c>
      <c r="AC48" s="22" t="str">
        <f t="shared" si="98"/>
        <v/>
      </c>
      <c r="AD48" s="31" t="str">
        <f t="shared" ref="AD48:AD74" si="137">IF(AND(V48=0,W48=0,X48=0,Y48=0),"",IF(AND(V48=0,W48=0,X48=0),AC48/Y48,IF(AND(V48=0,W48=0),(AC48/AVERAGE(X48:Y48)),IF(V48=0,(AC48/AVERAGE(W48:Y48)),(AC48/AVERAGE(V48:Y48))))))</f>
        <v/>
      </c>
      <c r="AE48" s="101">
        <f>INDEX(AE!$A$1:$K$501,MATCH($B48,AE!$A:$A,0),2)</f>
        <v>0</v>
      </c>
      <c r="AF48" s="102">
        <f>INDEX(AE!$A$1:$K$501,MATCH($B48,AE!$A:$A,0),3)</f>
        <v>0</v>
      </c>
      <c r="AG48" s="102">
        <f>INDEX(AE!$A$1:$K$501,MATCH($B48,AE!$A:$A,0),4)</f>
        <v>0</v>
      </c>
      <c r="AH48" s="102">
        <f>INDEX(AE!$A$1:$K$501,MATCH($B48,AE!$A:$A,0),5)</f>
        <v>0</v>
      </c>
      <c r="AI48" s="152">
        <f>INDEX(AE!$A$1:$K$501,MATCH($B48,AE!$A:$A,0),6)</f>
        <v>0</v>
      </c>
      <c r="AJ48" s="27">
        <f t="shared" si="99"/>
        <v>0</v>
      </c>
      <c r="AK48" s="22" t="str">
        <f t="shared" si="100"/>
        <v/>
      </c>
      <c r="AL48" s="31" t="str">
        <f t="shared" ref="AL48:AL74" si="138">IF(AND(AE48=0,AF48=0,AG48=0,AH48=0),"",IF(AND(AE48=0,AF48=0,AG48=0),AK48/AH48,IF(AND(AE48=0,AF48=0),(AK48/AVERAGE(AG48:AH48)),IF(AE48=0,(AK48/AVERAGE(AF48:AH48)),(AK48/AVERAGE(AE48:AH48))))))</f>
        <v/>
      </c>
      <c r="AM48" s="28" t="str">
        <f t="shared" si="101"/>
        <v/>
      </c>
      <c r="AN48" s="32" t="str">
        <f t="shared" si="102"/>
        <v/>
      </c>
      <c r="AO48" s="174"/>
      <c r="AP48" s="174"/>
    </row>
    <row r="49" spans="1:42" hidden="1">
      <c r="A49" s="89" t="s">
        <v>633</v>
      </c>
      <c r="B49" s="89" t="s">
        <v>392</v>
      </c>
      <c r="C49" s="60" t="s">
        <v>31</v>
      </c>
      <c r="D49" s="65">
        <f>INDEX(PR!$A$1:$F$508,MATCH($B49,PR!$A:$A,0),2)</f>
        <v>0</v>
      </c>
      <c r="E49" s="66">
        <f>INDEX(PR!$A$1:$F$508,MATCH($B49,PR!$A:$A,0),3)</f>
        <v>0</v>
      </c>
      <c r="F49" s="66">
        <f>INDEX(PR!$A$1:$F$508,MATCH($B49,PR!$A:$A,0),4)</f>
        <v>2</v>
      </c>
      <c r="G49" s="66">
        <f>INDEX(PR!$A$1:$F$508,MATCH($B49,PR!$A:$A,0),5)</f>
        <v>5</v>
      </c>
      <c r="H49" s="67">
        <f>INDEX(PR!$A$1:$F$508,MATCH($B49,PR!$A:$A,0),6)</f>
        <v>3</v>
      </c>
      <c r="I49" s="61">
        <f t="shared" si="103"/>
        <v>5</v>
      </c>
      <c r="J49" s="64">
        <f t="shared" si="104"/>
        <v>3.3333333333333335</v>
      </c>
      <c r="K49" s="64">
        <f t="shared" si="105"/>
        <v>-0.5</v>
      </c>
      <c r="L49" s="62">
        <f t="shared" si="135"/>
        <v>-0.14285714285714285</v>
      </c>
      <c r="M49" s="66">
        <f>INDEX(GR!$A$1:$F$541,MATCH($B49,GR!$A:$A,0),2)</f>
        <v>0</v>
      </c>
      <c r="N49" s="66">
        <f>INDEX(GR!$A$1:$F$541,MATCH($B49,GR!$A:$A,0),3)</f>
        <v>0</v>
      </c>
      <c r="O49" s="66">
        <f>INDEX(GR!$A$1:$F$541,MATCH($B49,GR!$A:$A,0),4)</f>
        <v>0</v>
      </c>
      <c r="P49" s="66">
        <f>INDEX(GR!$A$1:$F$541,MATCH($B49,GR!$A:$A,0),5)</f>
        <v>0</v>
      </c>
      <c r="Q49" s="66">
        <f>INDEX(GR!$A$1:$F$541,MATCH($B49,GR!$A:$A,0),6)</f>
        <v>1</v>
      </c>
      <c r="R49" s="63">
        <f t="shared" si="93"/>
        <v>5</v>
      </c>
      <c r="S49" s="64">
        <f t="shared" si="94"/>
        <v>1</v>
      </c>
      <c r="T49" s="64" t="str">
        <f t="shared" si="95"/>
        <v/>
      </c>
      <c r="U49" s="62" t="str">
        <f t="shared" si="136"/>
        <v/>
      </c>
      <c r="V49" s="65">
        <f>INDEX(AE!$A$1:$K$501,MATCH($B49,AE!$A:$A,0),7)</f>
        <v>0</v>
      </c>
      <c r="W49" s="66">
        <f>INDEX(AE!$A$1:$K$501,MATCH($B49,AE!$A:$A,0),8)</f>
        <v>0</v>
      </c>
      <c r="X49" s="66">
        <f>INDEX(AE!$A$1:$K$501,MATCH($B49,AE!$A:$A,0),9)</f>
        <v>2</v>
      </c>
      <c r="Y49" s="66">
        <f>INDEX(AE!$A$1:$K$501,MATCH($B49,AE!$A:$A,0),10)</f>
        <v>3</v>
      </c>
      <c r="Z49" s="67">
        <f>INDEX(AE!$A$1:$K$501,MATCH($B49,AE!$A:$A,0),11)</f>
        <v>0</v>
      </c>
      <c r="AA49" s="63">
        <f t="shared" si="96"/>
        <v>5</v>
      </c>
      <c r="AB49" s="64">
        <f t="shared" si="97"/>
        <v>1.6666666666666667</v>
      </c>
      <c r="AC49" s="64">
        <f t="shared" si="98"/>
        <v>-2.5</v>
      </c>
      <c r="AD49" s="62">
        <f t="shared" si="137"/>
        <v>-1</v>
      </c>
      <c r="AE49" s="103">
        <f>INDEX(AE!$A$1:$K$501,MATCH($B49,AE!$A:$A,0),2)</f>
        <v>0</v>
      </c>
      <c r="AF49" s="104">
        <f>INDEX(AE!$A$1:$K$501,MATCH($B49,AE!$A:$A,0),3)</f>
        <v>0</v>
      </c>
      <c r="AG49" s="104">
        <f>INDEX(AE!$A$1:$K$501,MATCH($B49,AE!$A:$A,0),4)</f>
        <v>3</v>
      </c>
      <c r="AH49" s="104">
        <f>INDEX(AE!$A$1:$K$501,MATCH($B49,AE!$A:$A,0),5)</f>
        <v>3</v>
      </c>
      <c r="AI49" s="153">
        <f>INDEX(AE!$A$1:$K$501,MATCH($B49,AE!$A:$A,0),6)</f>
        <v>2</v>
      </c>
      <c r="AJ49" s="68">
        <f t="shared" si="99"/>
        <v>2.6666666666666665</v>
      </c>
      <c r="AK49" s="64">
        <f t="shared" si="100"/>
        <v>-1</v>
      </c>
      <c r="AL49" s="31">
        <f t="shared" si="138"/>
        <v>-0.33333333333333331</v>
      </c>
      <c r="AM49" s="28">
        <f t="shared" si="101"/>
        <v>0.62500000000000011</v>
      </c>
      <c r="AN49" s="32">
        <f t="shared" si="102"/>
        <v>0</v>
      </c>
    </row>
    <row r="50" spans="1:42" hidden="1">
      <c r="A50" s="108" t="s">
        <v>634</v>
      </c>
      <c r="B50" s="108" t="s">
        <v>393</v>
      </c>
      <c r="C50" s="7"/>
      <c r="D50" s="23">
        <f>INDEX(PR!$A$1:$F$508,MATCH($B50,PR!$A:$A,0),2)</f>
        <v>1</v>
      </c>
      <c r="E50" s="24">
        <f>INDEX(PR!$A$1:$F$508,MATCH($B50,PR!$A:$A,0),3)</f>
        <v>0</v>
      </c>
      <c r="F50" s="24">
        <f>INDEX(PR!$A$1:$F$508,MATCH($B50,PR!$A:$A,0),4)</f>
        <v>0</v>
      </c>
      <c r="G50" s="24">
        <f>INDEX(PR!$A$1:$F$508,MATCH($B50,PR!$A:$A,0),5)</f>
        <v>0</v>
      </c>
      <c r="H50" s="25">
        <f>INDEX(PR!$A$1:$F$508,MATCH($B50,PR!$A:$A,0),6)</f>
        <v>0</v>
      </c>
      <c r="I50" s="19">
        <f t="shared" si="103"/>
        <v>5</v>
      </c>
      <c r="J50" s="22">
        <f t="shared" si="104"/>
        <v>0.2</v>
      </c>
      <c r="K50" s="22">
        <f t="shared" si="105"/>
        <v>-0.25</v>
      </c>
      <c r="L50" s="31">
        <f t="shared" si="135"/>
        <v>-1</v>
      </c>
      <c r="M50" s="24">
        <f>INDEX(GR!$A$1:$F$541,MATCH($B50,GR!$A:$A,0),2)</f>
        <v>1</v>
      </c>
      <c r="N50" s="24">
        <f>INDEX(GR!$A$1:$F$541,MATCH($B50,GR!$A:$A,0),3)</f>
        <v>0</v>
      </c>
      <c r="O50" s="24">
        <f>INDEX(GR!$A$1:$F$541,MATCH($B50,GR!$A:$A,0),4)</f>
        <v>1</v>
      </c>
      <c r="P50" s="24">
        <f>INDEX(GR!$A$1:$F$541,MATCH($B50,GR!$A:$A,0),5)</f>
        <v>0</v>
      </c>
      <c r="Q50" s="24">
        <f>INDEX(GR!$A$1:$F$541,MATCH($B50,GR!$A:$A,0),6)</f>
        <v>0</v>
      </c>
      <c r="R50" s="21">
        <f t="shared" si="93"/>
        <v>5</v>
      </c>
      <c r="S50" s="22">
        <f t="shared" si="94"/>
        <v>0.4</v>
      </c>
      <c r="T50" s="22">
        <f t="shared" si="95"/>
        <v>-0.5</v>
      </c>
      <c r="U50" s="31">
        <f t="shared" si="136"/>
        <v>-1</v>
      </c>
      <c r="V50" s="23">
        <f>INDEX(AE!$A$1:$K$501,MATCH($B50,AE!$A:$A,0),7)</f>
        <v>0</v>
      </c>
      <c r="W50" s="24">
        <f>INDEX(AE!$A$1:$K$501,MATCH($B50,AE!$A:$A,0),8)</f>
        <v>0</v>
      </c>
      <c r="X50" s="24">
        <f>INDEX(AE!$A$1:$K$501,MATCH($B50,AE!$A:$A,0),9)</f>
        <v>0</v>
      </c>
      <c r="Y50" s="24">
        <f>INDEX(AE!$A$1:$K$501,MATCH($B50,AE!$A:$A,0),10)</f>
        <v>0</v>
      </c>
      <c r="Z50" s="25">
        <f>INDEX(AE!$A$1:$K$501,MATCH($B50,AE!$A:$A,0),11)</f>
        <v>0</v>
      </c>
      <c r="AA50" s="21">
        <f t="shared" si="96"/>
        <v>5</v>
      </c>
      <c r="AB50" s="22">
        <f t="shared" si="97"/>
        <v>0</v>
      </c>
      <c r="AC50" s="22" t="str">
        <f t="shared" si="98"/>
        <v/>
      </c>
      <c r="AD50" s="31" t="str">
        <f t="shared" si="137"/>
        <v/>
      </c>
      <c r="AE50" s="101">
        <f>INDEX(AE!$A$1:$K$501,MATCH($B50,AE!$A:$A,0),2)</f>
        <v>0</v>
      </c>
      <c r="AF50" s="102">
        <f>INDEX(AE!$A$1:$K$501,MATCH($B50,AE!$A:$A,0),3)</f>
        <v>0</v>
      </c>
      <c r="AG50" s="102">
        <f>INDEX(AE!$A$1:$K$501,MATCH($B50,AE!$A:$A,0),4)</f>
        <v>0</v>
      </c>
      <c r="AH50" s="102">
        <f>INDEX(AE!$A$1:$K$501,MATCH($B50,AE!$A:$A,0),5)</f>
        <v>0</v>
      </c>
      <c r="AI50" s="152">
        <f>INDEX(AE!$A$1:$K$501,MATCH($B50,AE!$A:$A,0),6)</f>
        <v>0</v>
      </c>
      <c r="AJ50" s="27">
        <f t="shared" si="99"/>
        <v>0</v>
      </c>
      <c r="AK50" s="22" t="str">
        <f t="shared" si="100"/>
        <v/>
      </c>
      <c r="AL50" s="31" t="str">
        <f t="shared" si="138"/>
        <v/>
      </c>
      <c r="AM50" s="28" t="str">
        <f t="shared" si="101"/>
        <v/>
      </c>
      <c r="AN50" s="32" t="str">
        <f t="shared" si="102"/>
        <v/>
      </c>
    </row>
    <row r="51" spans="1:42" s="81" customFormat="1">
      <c r="A51" s="81" t="s">
        <v>635</v>
      </c>
      <c r="B51" s="81" t="s">
        <v>636</v>
      </c>
      <c r="C51" s="140"/>
      <c r="D51" s="73">
        <f>SUM(D46:D50)</f>
        <v>12</v>
      </c>
      <c r="E51" s="53">
        <f t="shared" ref="E51:H51" si="139">SUM(E46:E50)</f>
        <v>15</v>
      </c>
      <c r="F51" s="53">
        <f t="shared" si="139"/>
        <v>15</v>
      </c>
      <c r="G51" s="53">
        <f t="shared" si="139"/>
        <v>19</v>
      </c>
      <c r="H51" s="74">
        <f t="shared" si="139"/>
        <v>24</v>
      </c>
      <c r="I51" s="82">
        <f t="shared" si="103"/>
        <v>4</v>
      </c>
      <c r="J51" s="52">
        <f t="shared" si="104"/>
        <v>17</v>
      </c>
      <c r="K51" s="52">
        <f t="shared" si="105"/>
        <v>8.75</v>
      </c>
      <c r="L51" s="31">
        <f t="shared" si="135"/>
        <v>0.57377049180327866</v>
      </c>
      <c r="M51" s="73">
        <f>SUM(M46:M50)</f>
        <v>12</v>
      </c>
      <c r="N51" s="53">
        <f t="shared" ref="N51:Q51" si="140">SUM(N46:N50)</f>
        <v>10</v>
      </c>
      <c r="O51" s="53">
        <f t="shared" si="140"/>
        <v>9</v>
      </c>
      <c r="P51" s="53">
        <f t="shared" si="140"/>
        <v>12</v>
      </c>
      <c r="Q51" s="74">
        <f t="shared" si="140"/>
        <v>14</v>
      </c>
      <c r="R51" s="51">
        <f t="shared" si="93"/>
        <v>1</v>
      </c>
      <c r="S51" s="52">
        <f t="shared" si="94"/>
        <v>11.4</v>
      </c>
      <c r="T51" s="52">
        <f t="shared" si="95"/>
        <v>3.25</v>
      </c>
      <c r="U51" s="31">
        <f t="shared" si="136"/>
        <v>0.30232558139534882</v>
      </c>
      <c r="V51" s="73">
        <f>SUM(V46:V50)</f>
        <v>7</v>
      </c>
      <c r="W51" s="53">
        <f t="shared" ref="W51:Z51" si="141">SUM(W46:W50)</f>
        <v>14</v>
      </c>
      <c r="X51" s="53">
        <f t="shared" si="141"/>
        <v>14</v>
      </c>
      <c r="Y51" s="53">
        <f t="shared" si="141"/>
        <v>11</v>
      </c>
      <c r="Z51" s="74">
        <f t="shared" si="141"/>
        <v>17</v>
      </c>
      <c r="AA51" s="51">
        <f t="shared" si="96"/>
        <v>1</v>
      </c>
      <c r="AB51" s="52">
        <f t="shared" si="97"/>
        <v>12.6</v>
      </c>
      <c r="AC51" s="52">
        <f t="shared" si="98"/>
        <v>5.5</v>
      </c>
      <c r="AD51" s="31">
        <f t="shared" si="137"/>
        <v>0.47826086956521741</v>
      </c>
      <c r="AE51" s="73">
        <f>SUM(AE46:AE50)</f>
        <v>11</v>
      </c>
      <c r="AF51" s="53">
        <f t="shared" ref="AF51:AI51" si="142">SUM(AF46:AF50)</f>
        <v>15</v>
      </c>
      <c r="AG51" s="53">
        <f t="shared" si="142"/>
        <v>16</v>
      </c>
      <c r="AH51" s="53">
        <f t="shared" si="142"/>
        <v>15</v>
      </c>
      <c r="AI51" s="74">
        <f t="shared" si="142"/>
        <v>23</v>
      </c>
      <c r="AJ51" s="54">
        <f t="shared" si="99"/>
        <v>16</v>
      </c>
      <c r="AK51" s="52">
        <f t="shared" si="100"/>
        <v>8.75</v>
      </c>
      <c r="AL51" s="31">
        <f t="shared" si="138"/>
        <v>0.61403508771929827</v>
      </c>
      <c r="AM51" s="55">
        <f t="shared" si="101"/>
        <v>0.78749999999999998</v>
      </c>
      <c r="AN51" s="56">
        <f t="shared" si="102"/>
        <v>0.73913043478260865</v>
      </c>
      <c r="AO51" s="210">
        <v>2.21</v>
      </c>
      <c r="AP51" s="210">
        <v>2.46</v>
      </c>
    </row>
    <row r="52" spans="1:42">
      <c r="A52" s="108"/>
      <c r="B52" s="108"/>
      <c r="C52" s="7"/>
      <c r="D52" s="23"/>
      <c r="E52" s="24"/>
      <c r="F52" s="24"/>
      <c r="G52" s="24"/>
      <c r="H52" s="24"/>
      <c r="I52" s="19"/>
      <c r="J52" s="22"/>
      <c r="K52" s="22"/>
      <c r="L52" s="31" t="str">
        <f t="shared" si="135"/>
        <v/>
      </c>
      <c r="M52" s="24"/>
      <c r="N52" s="24"/>
      <c r="O52" s="24"/>
      <c r="P52" s="24"/>
      <c r="Q52" s="24"/>
      <c r="R52" s="21"/>
      <c r="S52" s="22"/>
      <c r="T52" s="22"/>
      <c r="U52" s="31" t="str">
        <f t="shared" si="136"/>
        <v/>
      </c>
      <c r="V52" s="23"/>
      <c r="W52" s="24"/>
      <c r="X52" s="24"/>
      <c r="Y52" s="24"/>
      <c r="Z52" s="25"/>
      <c r="AA52" s="21"/>
      <c r="AB52" s="22"/>
      <c r="AC52" s="22"/>
      <c r="AD52" s="31" t="str">
        <f t="shared" si="137"/>
        <v/>
      </c>
      <c r="AE52" s="101"/>
      <c r="AF52" s="102"/>
      <c r="AG52" s="102"/>
      <c r="AH52" s="102"/>
      <c r="AI52" s="152"/>
      <c r="AJ52" s="27"/>
      <c r="AK52" s="22"/>
      <c r="AL52" s="31" t="str">
        <f t="shared" si="138"/>
        <v/>
      </c>
      <c r="AM52" s="28"/>
      <c r="AN52" s="32"/>
    </row>
    <row r="53" spans="1:42" hidden="1">
      <c r="A53" s="108" t="s">
        <v>395</v>
      </c>
      <c r="B53" s="108" t="s">
        <v>394</v>
      </c>
      <c r="C53" s="7"/>
      <c r="D53" s="23">
        <f>INDEX(PR!$A$1:$F$508,MATCH($B53,PR!$A:$A,0),2)</f>
        <v>1</v>
      </c>
      <c r="E53" s="24">
        <f>INDEX(PR!$A$1:$F$508,MATCH($B53,PR!$A:$A,0),3)</f>
        <v>0</v>
      </c>
      <c r="F53" s="24">
        <f>INDEX(PR!$A$1:$F$508,MATCH($B53,PR!$A:$A,0),4)</f>
        <v>0</v>
      </c>
      <c r="G53" s="24">
        <f>INDEX(PR!$A$1:$F$508,MATCH($B53,PR!$A:$A,0),5)</f>
        <v>0</v>
      </c>
      <c r="H53" s="25">
        <f>INDEX(PR!$A$1:$F$508,MATCH($B53,PR!$A:$A,0),6)</f>
        <v>0</v>
      </c>
      <c r="I53" s="19">
        <f t="shared" ref="I53" si="143">COUNTIF(D53:H53,"&lt;20")</f>
        <v>5</v>
      </c>
      <c r="J53" s="22">
        <f t="shared" ref="J53" si="144">IF(AND(D53=0,E53=0,F53=0,G53=0),H53,IF(AND(D53=0,E53=0,F53=0),AVERAGE(G53:H53),IF(AND(E53=0,D53=0),AVERAGE(F53:H53),IF(D53=0,AVERAGE(E53:H53),AVERAGE(D53:H53)))))</f>
        <v>0.2</v>
      </c>
      <c r="K53" s="22">
        <f t="shared" ref="K53" si="145">IF(AND(D53=0,E53=0,F53=0,G53=0),"",IF(AND(D53=0,E53=0,F53=0),H53-G53,IF(AND(D53=0,E53=0),(H53-AVERAGE(F53:G53)),IF(D53=0,(H53-AVERAGE(E53:G53)),(H53-AVERAGE(D53:G53))))))</f>
        <v>-0.25</v>
      </c>
      <c r="L53" s="31">
        <f t="shared" si="135"/>
        <v>-1</v>
      </c>
      <c r="M53" s="24">
        <f>INDEX(GR!$A$1:$F$541,MATCH($B53,GR!$A:$A,0),2)</f>
        <v>0</v>
      </c>
      <c r="N53" s="24">
        <f>INDEX(GR!$A$1:$F$541,MATCH($B53,GR!$A:$A,0),3)</f>
        <v>1</v>
      </c>
      <c r="O53" s="24">
        <f>INDEX(GR!$A$1:$F$541,MATCH($B53,GR!$A:$A,0),4)</f>
        <v>0</v>
      </c>
      <c r="P53" s="24">
        <f>INDEX(GR!$A$1:$F$541,MATCH($B53,GR!$A:$A,0),5)</f>
        <v>0</v>
      </c>
      <c r="Q53" s="24">
        <f>INDEX(GR!$A$1:$F$541,MATCH($B53,GR!$A:$A,0),6)</f>
        <v>0</v>
      </c>
      <c r="R53" s="21">
        <f t="shared" ref="R53" si="146">COUNTIF(M53:Q53,"&lt;10")</f>
        <v>5</v>
      </c>
      <c r="S53" s="22">
        <f t="shared" ref="S53" si="147">IF(AND(M53=0,N53=0,O53=0,P53=0),Q53,IF(AND(M53=0,N53=0,O53=0),AVERAGE(P53:Q53),IF(AND(N53=0,M53=0),AVERAGE(O53:Q53),IF(M53=0,AVERAGE(N53:Q53),AVERAGE(M53:Q53)))))</f>
        <v>0.25</v>
      </c>
      <c r="T53" s="22">
        <f t="shared" ref="T53" si="148">IF(AND(M53=0,N53=0,O53=0,P53=0),"",IF(AND(M53=0,N53=0,O53=0),Q53-P53,IF(AND(M53=0,N53=0),(Q53-AVERAGE(O53:P53)),IF(M53=0,(Q53-AVERAGE(N53:P53)),(Q53-AVERAGE(M53:P53))))))</f>
        <v>-0.33333333333333331</v>
      </c>
      <c r="U53" s="31">
        <f t="shared" si="136"/>
        <v>-1</v>
      </c>
      <c r="V53" s="23">
        <f>INDEX(AE!$A$1:$K$454,MATCH($B53,AE!$A:$A,0),7)</f>
        <v>0</v>
      </c>
      <c r="W53" s="24">
        <f>INDEX(AE!$A$1:$K$454,MATCH($B53,AE!$A:$A,0),8)</f>
        <v>0</v>
      </c>
      <c r="X53" s="24">
        <f>INDEX(AE!$A$1:$K$454,MATCH($B53,AE!$A:$A,0),9)</f>
        <v>0</v>
      </c>
      <c r="Y53" s="24">
        <f>INDEX(AE!$A$1:$K$454,MATCH($B53,AE!$A:$A,0),10)</f>
        <v>0</v>
      </c>
      <c r="Z53" s="25">
        <f>INDEX(AE!$A$1:$K$454,MATCH($B53,AE!$A:$A,0),11)</f>
        <v>0</v>
      </c>
      <c r="AA53" s="21">
        <f t="shared" ref="AA53:AA74" si="149">COUNTIF(V53:Z53,"&lt;10")</f>
        <v>5</v>
      </c>
      <c r="AB53" s="22">
        <f t="shared" ref="AB53:AB74" si="150">IF(AND(V53=0,W53=0,X53=0,Y53=0),Z53,IF(AND(V53=0,W53=0,X53=0),AVERAGE(Y53:Z53),IF(AND(W53=0,V53=0),AVERAGE(X53:Z53),IF(V53=0,AVERAGE(W53:Z53),AVERAGE(V53:Z53)))))</f>
        <v>0</v>
      </c>
      <c r="AC53" s="22" t="str">
        <f t="shared" ref="AC53:AC74" si="151">IF(AND(V53=0,W53=0,X53=0,Y53=0),"",IF(AND(V53=0,W53=0,X53=0),Z53-Y53,IF(AND(V53=0,W53=0),(Z53-AVERAGE(X53:Y53)),IF(V53=0,(Z53-AVERAGE(W53:Y53)),(Z53-AVERAGE(V53:Y53))))))</f>
        <v/>
      </c>
      <c r="AD53" s="31" t="str">
        <f t="shared" si="137"/>
        <v/>
      </c>
      <c r="AE53" s="101">
        <f>INDEX(AE!$A$1:$K$459,MATCH($B53,AE!$A:$A,0),2)</f>
        <v>0</v>
      </c>
      <c r="AF53" s="102">
        <f>INDEX(AE!$A$1:$K$459,MATCH($B53,AE!$A:$A,0),3)</f>
        <v>0</v>
      </c>
      <c r="AG53" s="102">
        <f>INDEX(AE!$A$1:$K$459,MATCH($B53,AE!$A:$A,0),4)</f>
        <v>0</v>
      </c>
      <c r="AH53" s="102">
        <f>INDEX(AE!$A$1:$K$459,MATCH($B53,AE!$A:$A,0),5)</f>
        <v>0</v>
      </c>
      <c r="AI53" s="152">
        <f>INDEX(AE!$A$1:$K$459,MATCH($B53,AE!$A:$A,0),6)</f>
        <v>0</v>
      </c>
      <c r="AJ53" s="27">
        <f t="shared" ref="AJ53:AJ74" si="152">IF(AND(AE53=0,AF53=0,AG53=0,AH53=0),AI53,IF(AND(AE53=0,AF53=0,AG53=0),AVERAGE(AH53:AI53),IF(AND(AF53=0,AE53=0),AVERAGE(AG53:AI53),IF(AE53=0,AVERAGE(AF53:AI53),AVERAGE(AE53:AI53)))))</f>
        <v>0</v>
      </c>
      <c r="AK53" s="22" t="str">
        <f t="shared" ref="AK53:AK74" si="153">IF(AND(AE53=0,AF53=0,AG53=0,AH53=0),"",IF(AND(AE53=0,AF53=0,AG53=0),AI53-AH53,IF(AND(AE53=0,AF53=0),(AI53-AVERAGE(AG53:AH53)),IF(AE53=0,(AI53-AVERAGE(AF53:AH53)),(AI53-AVERAGE(AE53:AH53))))))</f>
        <v/>
      </c>
      <c r="AL53" s="31" t="str">
        <f t="shared" si="138"/>
        <v/>
      </c>
      <c r="AM53" s="28" t="str">
        <f t="shared" ref="AM53:AM74" si="154">IF(AJ53=0,"",AB53/AJ53)</f>
        <v/>
      </c>
      <c r="AN53" s="32" t="str">
        <f t="shared" ref="AN53:AN74" si="155">IF(AI53=0,"",Z53/AI53)</f>
        <v/>
      </c>
    </row>
    <row r="54" spans="1:42" hidden="1">
      <c r="A54" s="108" t="s">
        <v>637</v>
      </c>
      <c r="B54" s="108" t="s">
        <v>396</v>
      </c>
      <c r="C54" s="7"/>
      <c r="D54" s="23">
        <f>INDEX(PR!$A$1:$F$508,MATCH($B54,PR!$A:$A,0),2)</f>
        <v>4</v>
      </c>
      <c r="E54" s="24">
        <f>INDEX(PR!$A$1:$F$508,MATCH($B54,PR!$A:$A,0),3)</f>
        <v>1</v>
      </c>
      <c r="F54" s="24">
        <f>INDEX(PR!$A$1:$F$508,MATCH($B54,PR!$A:$A,0),4)</f>
        <v>2</v>
      </c>
      <c r="G54" s="24">
        <f>INDEX(PR!$A$1:$F$508,MATCH($B54,PR!$A:$A,0),5)</f>
        <v>4</v>
      </c>
      <c r="H54" s="25">
        <f>INDEX(PR!$A$1:$F$508,MATCH($B54,PR!$A:$A,0),6)</f>
        <v>2</v>
      </c>
      <c r="I54" s="19">
        <f t="shared" ref="I54:I72" si="156">COUNTIF(D54:H54,"&lt;20")</f>
        <v>5</v>
      </c>
      <c r="J54" s="22">
        <f t="shared" ref="J54:J72" si="157">IF(AND(D54=0,E54=0,F54=0,G54=0),H54,IF(AND(D54=0,E54=0,F54=0),AVERAGE(G54:H54),IF(AND(E54=0,D54=0),AVERAGE(F54:H54),IF(D54=0,AVERAGE(E54:H54),AVERAGE(D54:H54)))))</f>
        <v>2.6</v>
      </c>
      <c r="K54" s="22">
        <f t="shared" ref="K54:K72" si="158">IF(AND(D54=0,E54=0,F54=0,G54=0),"",IF(AND(D54=0,E54=0,F54=0),H54-G54,IF(AND(D54=0,E54=0),(H54-AVERAGE(F54:G54)),IF(D54=0,(H54-AVERAGE(E54:G54)),(H54-AVERAGE(D54:G54))))))</f>
        <v>-0.75</v>
      </c>
      <c r="L54" s="31">
        <f t="shared" ref="L54:L72" si="159">IF(AND(D54=0,E54=0,F54=0,G54=0),"",IF(AND(D54=0,E54=0,F54=0),K54/G54,IF(AND(D54=0,E54=0),(K54/AVERAGE(F54:G54)),IF(D54=0,(K54/AVERAGE(E54:G54)),(K54/AVERAGE(D54:G54))))))</f>
        <v>-0.27272727272727271</v>
      </c>
      <c r="M54" s="24">
        <f>INDEX(GR!$A$1:$F$541,MATCH($B54,GR!$A:$A,0),2)</f>
        <v>0</v>
      </c>
      <c r="N54" s="24">
        <f>INDEX(GR!$A$1:$F$541,MATCH($B54,GR!$A:$A,0),3)</f>
        <v>1</v>
      </c>
      <c r="O54" s="24">
        <f>INDEX(GR!$A$1:$F$541,MATCH($B54,GR!$A:$A,0),4)</f>
        <v>3</v>
      </c>
      <c r="P54" s="24">
        <f>INDEX(GR!$A$1:$F$541,MATCH($B54,GR!$A:$A,0),5)</f>
        <v>1</v>
      </c>
      <c r="Q54" s="24">
        <f>INDEX(GR!$A$1:$F$541,MATCH($B54,GR!$A:$A,0),6)</f>
        <v>1</v>
      </c>
      <c r="R54" s="21">
        <f t="shared" ref="R54:R72" si="160">COUNTIF(M54:Q54,"&lt;10")</f>
        <v>5</v>
      </c>
      <c r="S54" s="22">
        <f t="shared" ref="S54:S72" si="161">IF(AND(M54=0,N54=0,O54=0,P54=0),Q54,IF(AND(M54=0,N54=0,O54=0),AVERAGE(P54:Q54),IF(AND(N54=0,M54=0),AVERAGE(O54:Q54),IF(M54=0,AVERAGE(N54:Q54),AVERAGE(M54:Q54)))))</f>
        <v>1.5</v>
      </c>
      <c r="T54" s="22">
        <f t="shared" ref="T54:T72" si="162">IF(AND(M54=0,N54=0,O54=0,P54=0),"",IF(AND(M54=0,N54=0,O54=0),Q54-P54,IF(AND(M54=0,N54=0),(Q54-AVERAGE(O54:P54)),IF(M54=0,(Q54-AVERAGE(N54:P54)),(Q54-AVERAGE(M54:P54))))))</f>
        <v>-0.66666666666666674</v>
      </c>
      <c r="U54" s="31">
        <f t="shared" ref="U54:U72" si="163">IF(AND(M54=0,N54=0,O54=0,P54=0),"",IF(AND(M54=0,N54=0,O54=0),T54/P54,IF(AND(M54=0,N54=0),(T54/AVERAGE(O54:P54)),IF(M54=0,(T54/AVERAGE(N54:P54)),(T54/AVERAGE(M54:P54))))))</f>
        <v>-0.4</v>
      </c>
      <c r="V54" s="23">
        <f>INDEX(AE!$A$1:$K$454,MATCH($B54,AE!$A:$A,0),7)</f>
        <v>4</v>
      </c>
      <c r="W54" s="24">
        <f>INDEX(AE!$A$1:$K$454,MATCH($B54,AE!$A:$A,0),8)</f>
        <v>1</v>
      </c>
      <c r="X54" s="24">
        <f>INDEX(AE!$A$1:$K$454,MATCH($B54,AE!$A:$A,0),9)</f>
        <v>2</v>
      </c>
      <c r="Y54" s="24">
        <f>INDEX(AE!$A$1:$K$454,MATCH($B54,AE!$A:$A,0),10)</f>
        <v>2</v>
      </c>
      <c r="Z54" s="25">
        <f>INDEX(AE!$A$1:$K$454,MATCH($B54,AE!$A:$A,0),11)</f>
        <v>0</v>
      </c>
      <c r="AA54" s="21">
        <f t="shared" ref="AA54:AA72" si="164">COUNTIF(V54:Z54,"&lt;10")</f>
        <v>5</v>
      </c>
      <c r="AB54" s="22">
        <f t="shared" ref="AB54:AB72" si="165">IF(AND(V54=0,W54=0,X54=0,Y54=0),Z54,IF(AND(V54=0,W54=0,X54=0),AVERAGE(Y54:Z54),IF(AND(W54=0,V54=0),AVERAGE(X54:Z54),IF(V54=0,AVERAGE(W54:Z54),AVERAGE(V54:Z54)))))</f>
        <v>1.8</v>
      </c>
      <c r="AC54" s="22">
        <f t="shared" ref="AC54:AC72" si="166">IF(AND(V54=0,W54=0,X54=0,Y54=0),"",IF(AND(V54=0,W54=0,X54=0),Z54-Y54,IF(AND(V54=0,W54=0),(Z54-AVERAGE(X54:Y54)),IF(V54=0,(Z54-AVERAGE(W54:Y54)),(Z54-AVERAGE(V54:Y54))))))</f>
        <v>-2.25</v>
      </c>
      <c r="AD54" s="31">
        <f t="shared" ref="AD54:AD72" si="167">IF(AND(V54=0,W54=0,X54=0,Y54=0),"",IF(AND(V54=0,W54=0,X54=0),AC54/Y54,IF(AND(V54=0,W54=0),(AC54/AVERAGE(X54:Y54)),IF(V54=0,(AC54/AVERAGE(W54:Y54)),(AC54/AVERAGE(V54:Y54))))))</f>
        <v>-1</v>
      </c>
      <c r="AE54" s="101">
        <f>INDEX(AE!$A$1:$K$459,MATCH($B54,AE!$A:$A,0),2)</f>
        <v>5</v>
      </c>
      <c r="AF54" s="102">
        <f>INDEX(AE!$A$1:$K$459,MATCH($B54,AE!$A:$A,0),3)</f>
        <v>1</v>
      </c>
      <c r="AG54" s="102">
        <f>INDEX(AE!$A$1:$K$459,MATCH($B54,AE!$A:$A,0),4)</f>
        <v>2</v>
      </c>
      <c r="AH54" s="102">
        <f>INDEX(AE!$A$1:$K$459,MATCH($B54,AE!$A:$A,0),5)</f>
        <v>2</v>
      </c>
      <c r="AI54" s="152">
        <f>INDEX(AE!$A$1:$K$459,MATCH($B54,AE!$A:$A,0),6)</f>
        <v>0</v>
      </c>
      <c r="AJ54" s="27">
        <f t="shared" ref="AJ54:AJ72" si="168">IF(AND(AE54=0,AF54=0,AG54=0,AH54=0),AI54,IF(AND(AE54=0,AF54=0,AG54=0),AVERAGE(AH54:AI54),IF(AND(AF54=0,AE54=0),AVERAGE(AG54:AI54),IF(AE54=0,AVERAGE(AF54:AI54),AVERAGE(AE54:AI54)))))</f>
        <v>2</v>
      </c>
      <c r="AK54" s="22">
        <f t="shared" ref="AK54:AK72" si="169">IF(AND(AE54=0,AF54=0,AG54=0,AH54=0),"",IF(AND(AE54=0,AF54=0,AG54=0),AI54-AH54,IF(AND(AE54=0,AF54=0),(AI54-AVERAGE(AG54:AH54)),IF(AE54=0,(AI54-AVERAGE(AF54:AH54)),(AI54-AVERAGE(AE54:AH54))))))</f>
        <v>-2.5</v>
      </c>
      <c r="AL54" s="31">
        <f t="shared" ref="AL54:AL72" si="170">IF(AND(AE54=0,AF54=0,AG54=0,AH54=0),"",IF(AND(AE54=0,AF54=0,AG54=0),AK54/AH54,IF(AND(AE54=0,AF54=0),(AK54/AVERAGE(AG54:AH54)),IF(AE54=0,(AK54/AVERAGE(AF54:AH54)),(AK54/AVERAGE(AE54:AH54))))))</f>
        <v>-1</v>
      </c>
      <c r="AM54" s="28">
        <f t="shared" ref="AM54:AM72" si="171">IF(AJ54=0,"",AB54/AJ54)</f>
        <v>0.9</v>
      </c>
      <c r="AN54" s="32" t="str">
        <f t="shared" ref="AN54:AN72" si="172">IF(AI54=0,"",Z54/AI54)</f>
        <v/>
      </c>
    </row>
    <row r="55" spans="1:42" hidden="1">
      <c r="A55" s="108" t="s">
        <v>730</v>
      </c>
      <c r="B55" s="108" t="s">
        <v>397</v>
      </c>
      <c r="C55" s="7"/>
      <c r="D55" s="23">
        <f>INDEX(PR!$A$1:$F$508,MATCH($B55,PR!$A:$A,0),2)</f>
        <v>0</v>
      </c>
      <c r="E55" s="24">
        <f>INDEX(PR!$A$1:$F$508,MATCH($B55,PR!$A:$A,0),3)</f>
        <v>0</v>
      </c>
      <c r="F55" s="24">
        <f>INDEX(PR!$A$1:$F$508,MATCH($B55,PR!$A:$A,0),4)</f>
        <v>0</v>
      </c>
      <c r="G55" s="24">
        <f>INDEX(PR!$A$1:$F$508,MATCH($B55,PR!$A:$A,0),5)</f>
        <v>1</v>
      </c>
      <c r="H55" s="25">
        <f>INDEX(PR!$A$1:$F$508,MATCH($B55,PR!$A:$A,0),6)</f>
        <v>2</v>
      </c>
      <c r="I55" s="19">
        <f t="shared" si="156"/>
        <v>5</v>
      </c>
      <c r="J55" s="22">
        <f t="shared" si="157"/>
        <v>1.5</v>
      </c>
      <c r="K55" s="22">
        <f t="shared" si="158"/>
        <v>1</v>
      </c>
      <c r="L55" s="31">
        <f t="shared" si="159"/>
        <v>1</v>
      </c>
      <c r="M55" s="24">
        <f>INDEX(GR!$A$1:$F$541,MATCH($B55,GR!$A:$A,0),2)</f>
        <v>0</v>
      </c>
      <c r="N55" s="24">
        <f>INDEX(GR!$A$1:$F$541,MATCH($B55,GR!$A:$A,0),3)</f>
        <v>0</v>
      </c>
      <c r="O55" s="24">
        <f>INDEX(GR!$A$1:$F$541,MATCH($B55,GR!$A:$A,0),4)</f>
        <v>0</v>
      </c>
      <c r="P55" s="24">
        <f>INDEX(GR!$A$1:$F$541,MATCH($B55,GR!$A:$A,0),5)</f>
        <v>0</v>
      </c>
      <c r="Q55" s="24">
        <f>INDEX(GR!$A$1:$F$541,MATCH($B55,GR!$A:$A,0),6)</f>
        <v>0</v>
      </c>
      <c r="R55" s="21">
        <f t="shared" si="160"/>
        <v>5</v>
      </c>
      <c r="S55" s="22">
        <f t="shared" si="161"/>
        <v>0</v>
      </c>
      <c r="T55" s="22" t="str">
        <f t="shared" si="162"/>
        <v/>
      </c>
      <c r="U55" s="31" t="str">
        <f t="shared" si="163"/>
        <v/>
      </c>
      <c r="V55" s="23">
        <f>INDEX(AE!$A$1:$K$454,MATCH($B55,AE!$A:$A,0),7)</f>
        <v>0</v>
      </c>
      <c r="W55" s="24">
        <f>INDEX(AE!$A$1:$K$454,MATCH($B55,AE!$A:$A,0),8)</f>
        <v>0</v>
      </c>
      <c r="X55" s="24">
        <f>INDEX(AE!$A$1:$K$454,MATCH($B55,AE!$A:$A,0),9)</f>
        <v>0</v>
      </c>
      <c r="Y55" s="24">
        <f>INDEX(AE!$A$1:$K$454,MATCH($B55,AE!$A:$A,0),10)</f>
        <v>2</v>
      </c>
      <c r="Z55" s="25">
        <f>INDEX(AE!$A$1:$K$454,MATCH($B55,AE!$A:$A,0),11)</f>
        <v>1</v>
      </c>
      <c r="AA55" s="21">
        <f t="shared" si="164"/>
        <v>5</v>
      </c>
      <c r="AB55" s="22">
        <f t="shared" si="165"/>
        <v>1.5</v>
      </c>
      <c r="AC55" s="22">
        <f t="shared" si="166"/>
        <v>-1</v>
      </c>
      <c r="AD55" s="31">
        <f t="shared" si="167"/>
        <v>-0.5</v>
      </c>
      <c r="AE55" s="101">
        <f>INDEX(AE!$A$1:$K$459,MATCH($B55,AE!$A:$A,0),2)</f>
        <v>0</v>
      </c>
      <c r="AF55" s="102">
        <f>INDEX(AE!$A$1:$K$459,MATCH($B55,AE!$A:$A,0),3)</f>
        <v>0</v>
      </c>
      <c r="AG55" s="102">
        <f>INDEX(AE!$A$1:$K$459,MATCH($B55,AE!$A:$A,0),4)</f>
        <v>0</v>
      </c>
      <c r="AH55" s="102">
        <f>INDEX(AE!$A$1:$K$459,MATCH($B55,AE!$A:$A,0),5)</f>
        <v>2</v>
      </c>
      <c r="AI55" s="152">
        <f>INDEX(AE!$A$1:$K$459,MATCH($B55,AE!$A:$A,0),6)</f>
        <v>1</v>
      </c>
      <c r="AJ55" s="27">
        <f t="shared" si="168"/>
        <v>1.5</v>
      </c>
      <c r="AK55" s="22">
        <f t="shared" si="169"/>
        <v>-1</v>
      </c>
      <c r="AL55" s="31">
        <f t="shared" si="170"/>
        <v>-0.5</v>
      </c>
      <c r="AM55" s="28">
        <f t="shared" si="171"/>
        <v>1</v>
      </c>
      <c r="AN55" s="32">
        <f t="shared" si="172"/>
        <v>1</v>
      </c>
    </row>
    <row r="56" spans="1:42" hidden="1">
      <c r="A56" s="108" t="s">
        <v>638</v>
      </c>
      <c r="B56" s="108" t="s">
        <v>398</v>
      </c>
      <c r="C56" s="7"/>
      <c r="D56" s="23">
        <f>INDEX(PR!$A$1:$F$508,MATCH($B56,PR!$A:$A,0),2)</f>
        <v>2</v>
      </c>
      <c r="E56" s="24">
        <f>INDEX(PR!$A$1:$F$508,MATCH($B56,PR!$A:$A,0),3)</f>
        <v>5</v>
      </c>
      <c r="F56" s="24">
        <f>INDEX(PR!$A$1:$F$508,MATCH($B56,PR!$A:$A,0),4)</f>
        <v>0</v>
      </c>
      <c r="G56" s="24">
        <f>INDEX(PR!$A$1:$F$508,MATCH($B56,PR!$A:$A,0),5)</f>
        <v>0</v>
      </c>
      <c r="H56" s="25">
        <f>INDEX(PR!$A$1:$F$508,MATCH($B56,PR!$A:$A,0),6)</f>
        <v>0</v>
      </c>
      <c r="I56" s="19">
        <f t="shared" si="156"/>
        <v>5</v>
      </c>
      <c r="J56" s="22">
        <f t="shared" si="157"/>
        <v>1.4</v>
      </c>
      <c r="K56" s="22">
        <f t="shared" si="158"/>
        <v>-1.75</v>
      </c>
      <c r="L56" s="31">
        <f t="shared" si="159"/>
        <v>-1</v>
      </c>
      <c r="M56" s="24">
        <f>INDEX(GR!$A$1:$F$541,MATCH($B56,GR!$A:$A,0),2)</f>
        <v>1</v>
      </c>
      <c r="N56" s="24">
        <f>INDEX(GR!$A$1:$F$541,MATCH($B56,GR!$A:$A,0),3)</f>
        <v>1</v>
      </c>
      <c r="O56" s="24">
        <f>INDEX(GR!$A$1:$F$541,MATCH($B56,GR!$A:$A,0),4)</f>
        <v>2</v>
      </c>
      <c r="P56" s="24">
        <f>INDEX(GR!$A$1:$F$541,MATCH($B56,GR!$A:$A,0),5)</f>
        <v>5</v>
      </c>
      <c r="Q56" s="24">
        <f>INDEX(GR!$A$1:$F$541,MATCH($B56,GR!$A:$A,0),6)</f>
        <v>0</v>
      </c>
      <c r="R56" s="21">
        <f t="shared" si="160"/>
        <v>5</v>
      </c>
      <c r="S56" s="22">
        <f t="shared" si="161"/>
        <v>1.8</v>
      </c>
      <c r="T56" s="22">
        <f t="shared" si="162"/>
        <v>-2.25</v>
      </c>
      <c r="U56" s="31">
        <f t="shared" si="163"/>
        <v>-1</v>
      </c>
      <c r="V56" s="23">
        <f>INDEX(AE!$A$1:$K$454,MATCH($B56,AE!$A:$A,0),7)</f>
        <v>0</v>
      </c>
      <c r="W56" s="24">
        <f>INDEX(AE!$A$1:$K$454,MATCH($B56,AE!$A:$A,0),8)</f>
        <v>0</v>
      </c>
      <c r="X56" s="24">
        <f>INDEX(AE!$A$1:$K$454,MATCH($B56,AE!$A:$A,0),9)</f>
        <v>0</v>
      </c>
      <c r="Y56" s="24">
        <f>INDEX(AE!$A$1:$K$454,MATCH($B56,AE!$A:$A,0),10)</f>
        <v>0</v>
      </c>
      <c r="Z56" s="25">
        <f>INDEX(AE!$A$1:$K$454,MATCH($B56,AE!$A:$A,0),11)</f>
        <v>0</v>
      </c>
      <c r="AA56" s="21">
        <f t="shared" si="164"/>
        <v>5</v>
      </c>
      <c r="AB56" s="22">
        <f t="shared" si="165"/>
        <v>0</v>
      </c>
      <c r="AC56" s="22" t="str">
        <f t="shared" si="166"/>
        <v/>
      </c>
      <c r="AD56" s="31" t="str">
        <f t="shared" si="167"/>
        <v/>
      </c>
      <c r="AE56" s="101">
        <f>INDEX(AE!$A$1:$K$459,MATCH($B56,AE!$A:$A,0),2)</f>
        <v>0</v>
      </c>
      <c r="AF56" s="102">
        <f>INDEX(AE!$A$1:$K$459,MATCH($B56,AE!$A:$A,0),3)</f>
        <v>0</v>
      </c>
      <c r="AG56" s="102">
        <f>INDEX(AE!$A$1:$K$459,MATCH($B56,AE!$A:$A,0),4)</f>
        <v>0</v>
      </c>
      <c r="AH56" s="102">
        <f>INDEX(AE!$A$1:$K$459,MATCH($B56,AE!$A:$A,0),5)</f>
        <v>0</v>
      </c>
      <c r="AI56" s="152">
        <f>INDEX(AE!$A$1:$K$459,MATCH($B56,AE!$A:$A,0),6)</f>
        <v>0</v>
      </c>
      <c r="AJ56" s="27">
        <f t="shared" si="168"/>
        <v>0</v>
      </c>
      <c r="AK56" s="22" t="str">
        <f t="shared" si="169"/>
        <v/>
      </c>
      <c r="AL56" s="31" t="str">
        <f t="shared" si="170"/>
        <v/>
      </c>
      <c r="AM56" s="28" t="str">
        <f t="shared" si="171"/>
        <v/>
      </c>
      <c r="AN56" s="32" t="str">
        <f t="shared" si="172"/>
        <v/>
      </c>
    </row>
    <row r="57" spans="1:42" hidden="1">
      <c r="A57" s="108" t="s">
        <v>735</v>
      </c>
      <c r="B57" s="108" t="s">
        <v>501</v>
      </c>
      <c r="C57" s="7"/>
      <c r="D57" s="23">
        <f>INDEX(PR!$A$1:$F$508,MATCH($B57,PR!$A:$A,0),2)</f>
        <v>0</v>
      </c>
      <c r="E57" s="24">
        <f>INDEX(PR!$A$1:$F$508,MATCH($B57,PR!$A:$A,0),3)</f>
        <v>0</v>
      </c>
      <c r="F57" s="24">
        <f>INDEX(PR!$A$1:$F$508,MATCH($B57,PR!$A:$A,0),4)</f>
        <v>0</v>
      </c>
      <c r="G57" s="24">
        <f>INDEX(PR!$A$1:$F$508,MATCH($B57,PR!$A:$A,0),5)</f>
        <v>0</v>
      </c>
      <c r="H57" s="25">
        <f>INDEX(PR!$A$1:$F$508,MATCH($B57,PR!$A:$A,0),6)</f>
        <v>0</v>
      </c>
      <c r="I57" s="19">
        <f t="shared" si="156"/>
        <v>5</v>
      </c>
      <c r="J57" s="22">
        <f t="shared" si="157"/>
        <v>0</v>
      </c>
      <c r="K57" s="22" t="str">
        <f t="shared" si="158"/>
        <v/>
      </c>
      <c r="L57" s="31" t="str">
        <f t="shared" si="159"/>
        <v/>
      </c>
      <c r="M57" s="24">
        <f>INDEX(GR!$A$1:$F$541,MATCH($B57,GR!$A:$A,0),2)</f>
        <v>0</v>
      </c>
      <c r="N57" s="24">
        <f>INDEX(GR!$A$1:$F$541,MATCH($B57,GR!$A:$A,0),3)</f>
        <v>0</v>
      </c>
      <c r="O57" s="24">
        <f>INDEX(GR!$A$1:$F$541,MATCH($B57,GR!$A:$A,0),4)</f>
        <v>0</v>
      </c>
      <c r="P57" s="24">
        <f>INDEX(GR!$A$1:$F$541,MATCH($B57,GR!$A:$A,0),5)</f>
        <v>0</v>
      </c>
      <c r="Q57" s="24">
        <f>INDEX(GR!$A$1:$F$541,MATCH($B57,GR!$A:$A,0),6)</f>
        <v>0</v>
      </c>
      <c r="R57" s="21">
        <f t="shared" si="160"/>
        <v>5</v>
      </c>
      <c r="S57" s="22">
        <f t="shared" si="161"/>
        <v>0</v>
      </c>
      <c r="T57" s="22" t="str">
        <f t="shared" si="162"/>
        <v/>
      </c>
      <c r="U57" s="31" t="str">
        <f t="shared" si="163"/>
        <v/>
      </c>
      <c r="V57" s="23">
        <f>INDEX(AE!$A$1:$K$454,MATCH($B57,AE!$A:$A,0),7)</f>
        <v>2</v>
      </c>
      <c r="W57" s="24">
        <f>INDEX(AE!$A$1:$K$454,MATCH($B57,AE!$A:$A,0),8)</f>
        <v>5</v>
      </c>
      <c r="X57" s="24">
        <f>INDEX(AE!$A$1:$K$454,MATCH($B57,AE!$A:$A,0),9)</f>
        <v>0</v>
      </c>
      <c r="Y57" s="24">
        <f>INDEX(AE!$A$1:$K$454,MATCH($B57,AE!$A:$A,0),10)</f>
        <v>0</v>
      </c>
      <c r="Z57" s="25">
        <f>INDEX(AE!$A$1:$K$454,MATCH($B57,AE!$A:$A,0),11)</f>
        <v>0</v>
      </c>
      <c r="AA57" s="21">
        <f t="shared" si="164"/>
        <v>5</v>
      </c>
      <c r="AB57" s="22">
        <f t="shared" si="165"/>
        <v>1.4</v>
      </c>
      <c r="AC57" s="22">
        <f t="shared" si="166"/>
        <v>-1.75</v>
      </c>
      <c r="AD57" s="31">
        <f t="shared" si="167"/>
        <v>-1</v>
      </c>
      <c r="AE57" s="101">
        <f>INDEX(AE!$A$1:$K$459,MATCH($B57,AE!$A:$A,0),2)</f>
        <v>3</v>
      </c>
      <c r="AF57" s="102">
        <f>INDEX(AE!$A$1:$K$459,MATCH($B57,AE!$A:$A,0),3)</f>
        <v>5</v>
      </c>
      <c r="AG57" s="102">
        <f>INDEX(AE!$A$1:$K$459,MATCH($B57,AE!$A:$A,0),4)</f>
        <v>0</v>
      </c>
      <c r="AH57" s="102">
        <f>INDEX(AE!$A$1:$K$459,MATCH($B57,AE!$A:$A,0),5)</f>
        <v>0</v>
      </c>
      <c r="AI57" s="152">
        <f>INDEX(AE!$A$1:$K$459,MATCH($B57,AE!$A:$A,0),6)</f>
        <v>0</v>
      </c>
      <c r="AJ57" s="27">
        <f t="shared" si="168"/>
        <v>1.6</v>
      </c>
      <c r="AK57" s="22">
        <f t="shared" si="169"/>
        <v>-2</v>
      </c>
      <c r="AL57" s="31">
        <f t="shared" si="170"/>
        <v>-1</v>
      </c>
      <c r="AM57" s="28">
        <f t="shared" si="171"/>
        <v>0.87499999999999989</v>
      </c>
      <c r="AN57" s="32" t="str">
        <f t="shared" si="172"/>
        <v/>
      </c>
    </row>
    <row r="58" spans="1:42" hidden="1">
      <c r="A58" s="108" t="s">
        <v>639</v>
      </c>
      <c r="B58" s="108" t="s">
        <v>399</v>
      </c>
      <c r="C58" s="7"/>
      <c r="D58" s="23">
        <f>INDEX(PR!$A$1:$F$508,MATCH($B58,PR!$A:$A,0),2)</f>
        <v>0</v>
      </c>
      <c r="E58" s="24">
        <f>INDEX(PR!$A$1:$F$508,MATCH($B58,PR!$A:$A,0),3)</f>
        <v>0</v>
      </c>
      <c r="F58" s="24">
        <f>INDEX(PR!$A$1:$F$508,MATCH($B58,PR!$A:$A,0),4)</f>
        <v>0</v>
      </c>
      <c r="G58" s="24">
        <f>INDEX(PR!$A$1:$F$508,MATCH($B58,PR!$A:$A,0),5)</f>
        <v>0</v>
      </c>
      <c r="H58" s="25">
        <f>INDEX(PR!$A$1:$F$508,MATCH($B58,PR!$A:$A,0),6)</f>
        <v>0</v>
      </c>
      <c r="I58" s="19">
        <f t="shared" si="156"/>
        <v>5</v>
      </c>
      <c r="J58" s="22">
        <f t="shared" si="157"/>
        <v>0</v>
      </c>
      <c r="K58" s="22" t="str">
        <f t="shared" si="158"/>
        <v/>
      </c>
      <c r="L58" s="31" t="str">
        <f t="shared" si="159"/>
        <v/>
      </c>
      <c r="M58" s="24">
        <f>INDEX(GR!$A$1:$F$541,MATCH($B58,GR!$A:$A,0),2)</f>
        <v>0</v>
      </c>
      <c r="N58" s="24">
        <f>INDEX(GR!$A$1:$F$541,MATCH($B58,GR!$A:$A,0),3)</f>
        <v>0</v>
      </c>
      <c r="O58" s="24">
        <f>INDEX(GR!$A$1:$F$541,MATCH($B58,GR!$A:$A,0),4)</f>
        <v>0</v>
      </c>
      <c r="P58" s="24">
        <f>INDEX(GR!$A$1:$F$541,MATCH($B58,GR!$A:$A,0),5)</f>
        <v>0</v>
      </c>
      <c r="Q58" s="24">
        <f>INDEX(GR!$A$1:$F$541,MATCH($B58,GR!$A:$A,0),6)</f>
        <v>0</v>
      </c>
      <c r="R58" s="21">
        <f t="shared" si="160"/>
        <v>5</v>
      </c>
      <c r="S58" s="22">
        <f t="shared" si="161"/>
        <v>0</v>
      </c>
      <c r="T58" s="22" t="str">
        <f t="shared" si="162"/>
        <v/>
      </c>
      <c r="U58" s="31" t="str">
        <f t="shared" si="163"/>
        <v/>
      </c>
      <c r="V58" s="23">
        <f>INDEX(AE!$A$1:$K$454,MATCH($B58,AE!$A:$A,0),7)</f>
        <v>0</v>
      </c>
      <c r="W58" s="24">
        <f>INDEX(AE!$A$1:$K$454,MATCH($B58,AE!$A:$A,0),8)</f>
        <v>0</v>
      </c>
      <c r="X58" s="24">
        <f>INDEX(AE!$A$1:$K$454,MATCH($B58,AE!$A:$A,0),9)</f>
        <v>0</v>
      </c>
      <c r="Y58" s="24">
        <f>INDEX(AE!$A$1:$K$454,MATCH($B58,AE!$A:$A,0),10)</f>
        <v>0</v>
      </c>
      <c r="Z58" s="25">
        <f>INDEX(AE!$A$1:$K$454,MATCH($B58,AE!$A:$A,0),11)</f>
        <v>0</v>
      </c>
      <c r="AA58" s="21">
        <f t="shared" si="164"/>
        <v>5</v>
      </c>
      <c r="AB58" s="22">
        <f t="shared" si="165"/>
        <v>0</v>
      </c>
      <c r="AC58" s="22" t="str">
        <f t="shared" si="166"/>
        <v/>
      </c>
      <c r="AD58" s="31" t="str">
        <f t="shared" si="167"/>
        <v/>
      </c>
      <c r="AE58" s="101">
        <f>INDEX(AE!$A$1:$K$459,MATCH($B58,AE!$A:$A,0),2)</f>
        <v>0</v>
      </c>
      <c r="AF58" s="102">
        <f>INDEX(AE!$A$1:$K$459,MATCH($B58,AE!$A:$A,0),3)</f>
        <v>0</v>
      </c>
      <c r="AG58" s="102">
        <f>INDEX(AE!$A$1:$K$459,MATCH($B58,AE!$A:$A,0),4)</f>
        <v>0</v>
      </c>
      <c r="AH58" s="102">
        <f>INDEX(AE!$A$1:$K$459,MATCH($B58,AE!$A:$A,0),5)</f>
        <v>0</v>
      </c>
      <c r="AI58" s="152">
        <f>INDEX(AE!$A$1:$K$459,MATCH($B58,AE!$A:$A,0),6)</f>
        <v>0</v>
      </c>
      <c r="AJ58" s="27">
        <f t="shared" si="168"/>
        <v>0</v>
      </c>
      <c r="AK58" s="22" t="str">
        <f t="shared" si="169"/>
        <v/>
      </c>
      <c r="AL58" s="31" t="str">
        <f t="shared" si="170"/>
        <v/>
      </c>
      <c r="AM58" s="28" t="str">
        <f t="shared" si="171"/>
        <v/>
      </c>
      <c r="AN58" s="32" t="str">
        <f t="shared" si="172"/>
        <v/>
      </c>
    </row>
    <row r="59" spans="1:42" hidden="1">
      <c r="A59" s="108" t="s">
        <v>640</v>
      </c>
      <c r="B59" s="108" t="s">
        <v>400</v>
      </c>
      <c r="C59" s="7"/>
      <c r="D59" s="23">
        <f>INDEX(PR!$A$1:$F$508,MATCH($B59,PR!$A:$A,0),2)</f>
        <v>4</v>
      </c>
      <c r="E59" s="24">
        <f>INDEX(PR!$A$1:$F$508,MATCH($B59,PR!$A:$A,0),3)</f>
        <v>4</v>
      </c>
      <c r="F59" s="24">
        <f>INDEX(PR!$A$1:$F$508,MATCH($B59,PR!$A:$A,0),4)</f>
        <v>4</v>
      </c>
      <c r="G59" s="24">
        <f>INDEX(PR!$A$1:$F$508,MATCH($B59,PR!$A:$A,0),5)</f>
        <v>4</v>
      </c>
      <c r="H59" s="25">
        <f>INDEX(PR!$A$1:$F$508,MATCH($B59,PR!$A:$A,0),6)</f>
        <v>0</v>
      </c>
      <c r="I59" s="19">
        <f t="shared" si="156"/>
        <v>5</v>
      </c>
      <c r="J59" s="22">
        <f t="shared" si="157"/>
        <v>3.2</v>
      </c>
      <c r="K59" s="22">
        <f t="shared" si="158"/>
        <v>-4</v>
      </c>
      <c r="L59" s="31">
        <f t="shared" si="159"/>
        <v>-1</v>
      </c>
      <c r="M59" s="24">
        <f>INDEX(GR!$A$1:$F$541,MATCH($B59,GR!$A:$A,0),2)</f>
        <v>1</v>
      </c>
      <c r="N59" s="24">
        <f>INDEX(GR!$A$1:$F$541,MATCH($B59,GR!$A:$A,0),3)</f>
        <v>3</v>
      </c>
      <c r="O59" s="24">
        <f>INDEX(GR!$A$1:$F$541,MATCH($B59,GR!$A:$A,0),4)</f>
        <v>5</v>
      </c>
      <c r="P59" s="24">
        <f>INDEX(GR!$A$1:$F$541,MATCH($B59,GR!$A:$A,0),5)</f>
        <v>4</v>
      </c>
      <c r="Q59" s="24">
        <f>INDEX(GR!$A$1:$F$541,MATCH($B59,GR!$A:$A,0),6)</f>
        <v>2</v>
      </c>
      <c r="R59" s="21">
        <f t="shared" si="160"/>
        <v>5</v>
      </c>
      <c r="S59" s="22">
        <f t="shared" si="161"/>
        <v>3</v>
      </c>
      <c r="T59" s="22">
        <f t="shared" si="162"/>
        <v>-1.25</v>
      </c>
      <c r="U59" s="31">
        <f t="shared" si="163"/>
        <v>-0.38461538461538464</v>
      </c>
      <c r="V59" s="23">
        <f>INDEX(AE!$A$1:$K$454,MATCH($B59,AE!$A:$A,0),7)</f>
        <v>4</v>
      </c>
      <c r="W59" s="24">
        <f>INDEX(AE!$A$1:$K$454,MATCH($B59,AE!$A:$A,0),8)</f>
        <v>4</v>
      </c>
      <c r="X59" s="24">
        <f>INDEX(AE!$A$1:$K$454,MATCH($B59,AE!$A:$A,0),9)</f>
        <v>3</v>
      </c>
      <c r="Y59" s="24">
        <f>INDEX(AE!$A$1:$K$454,MATCH($B59,AE!$A:$A,0),10)</f>
        <v>4</v>
      </c>
      <c r="Z59" s="25">
        <f>INDEX(AE!$A$1:$K$454,MATCH($B59,AE!$A:$A,0),11)</f>
        <v>1</v>
      </c>
      <c r="AA59" s="21">
        <f t="shared" si="164"/>
        <v>5</v>
      </c>
      <c r="AB59" s="22">
        <f t="shared" si="165"/>
        <v>3.2</v>
      </c>
      <c r="AC59" s="22">
        <f t="shared" si="166"/>
        <v>-2.75</v>
      </c>
      <c r="AD59" s="31">
        <f t="shared" si="167"/>
        <v>-0.73333333333333328</v>
      </c>
      <c r="AE59" s="101">
        <f>INDEX(AE!$A$1:$K$459,MATCH($B59,AE!$A:$A,0),2)</f>
        <v>5</v>
      </c>
      <c r="AF59" s="102">
        <f>INDEX(AE!$A$1:$K$459,MATCH($B59,AE!$A:$A,0),3)</f>
        <v>4</v>
      </c>
      <c r="AG59" s="102">
        <f>INDEX(AE!$A$1:$K$459,MATCH($B59,AE!$A:$A,0),4)</f>
        <v>3</v>
      </c>
      <c r="AH59" s="102">
        <f>INDEX(AE!$A$1:$K$459,MATCH($B59,AE!$A:$A,0),5)</f>
        <v>5</v>
      </c>
      <c r="AI59" s="152">
        <f>INDEX(AE!$A$1:$K$459,MATCH($B59,AE!$A:$A,0),6)</f>
        <v>1</v>
      </c>
      <c r="AJ59" s="27">
        <f t="shared" si="168"/>
        <v>3.6</v>
      </c>
      <c r="AK59" s="22">
        <f t="shared" si="169"/>
        <v>-3.25</v>
      </c>
      <c r="AL59" s="31">
        <f t="shared" si="170"/>
        <v>-0.76470588235294112</v>
      </c>
      <c r="AM59" s="28">
        <f t="shared" si="171"/>
        <v>0.88888888888888895</v>
      </c>
      <c r="AN59" s="32">
        <f t="shared" si="172"/>
        <v>1</v>
      </c>
    </row>
    <row r="60" spans="1:42" hidden="1">
      <c r="A60" s="108" t="s">
        <v>731</v>
      </c>
      <c r="B60" s="108" t="s">
        <v>401</v>
      </c>
      <c r="C60" s="7"/>
      <c r="D60" s="23">
        <f>INDEX(PR!$A$1:$F$508,MATCH($B60,PR!$A:$A,0),2)</f>
        <v>0</v>
      </c>
      <c r="E60" s="24">
        <f>INDEX(PR!$A$1:$F$508,MATCH($B60,PR!$A:$A,0),3)</f>
        <v>0</v>
      </c>
      <c r="F60" s="24">
        <f>INDEX(PR!$A$1:$F$508,MATCH($B60,PR!$A:$A,0),4)</f>
        <v>0</v>
      </c>
      <c r="G60" s="24">
        <f>INDEX(PR!$A$1:$F$508,MATCH($B60,PR!$A:$A,0),5)</f>
        <v>2</v>
      </c>
      <c r="H60" s="25">
        <f>INDEX(PR!$A$1:$F$508,MATCH($B60,PR!$A:$A,0),6)</f>
        <v>4</v>
      </c>
      <c r="I60" s="19">
        <f t="shared" si="156"/>
        <v>5</v>
      </c>
      <c r="J60" s="22">
        <f t="shared" si="157"/>
        <v>3</v>
      </c>
      <c r="K60" s="22">
        <f t="shared" si="158"/>
        <v>2</v>
      </c>
      <c r="L60" s="31">
        <f t="shared" si="159"/>
        <v>1</v>
      </c>
      <c r="M60" s="24">
        <f>INDEX(GR!$A$1:$F$541,MATCH($B60,GR!$A:$A,0),2)</f>
        <v>0</v>
      </c>
      <c r="N60" s="24">
        <f>INDEX(GR!$A$1:$F$541,MATCH($B60,GR!$A:$A,0),3)</f>
        <v>0</v>
      </c>
      <c r="O60" s="24">
        <f>INDEX(GR!$A$1:$F$541,MATCH($B60,GR!$A:$A,0),4)</f>
        <v>0</v>
      </c>
      <c r="P60" s="24">
        <f>INDEX(GR!$A$1:$F$541,MATCH($B60,GR!$A:$A,0),5)</f>
        <v>0</v>
      </c>
      <c r="Q60" s="24">
        <f>INDEX(GR!$A$1:$F$541,MATCH($B60,GR!$A:$A,0),6)</f>
        <v>1</v>
      </c>
      <c r="R60" s="21">
        <f t="shared" si="160"/>
        <v>5</v>
      </c>
      <c r="S60" s="22">
        <f t="shared" si="161"/>
        <v>1</v>
      </c>
      <c r="T60" s="22" t="str">
        <f t="shared" si="162"/>
        <v/>
      </c>
      <c r="U60" s="31" t="str">
        <f t="shared" si="163"/>
        <v/>
      </c>
      <c r="V60" s="23">
        <f>INDEX(AE!$A$1:$K$454,MATCH($B60,AE!$A:$A,0),7)</f>
        <v>0</v>
      </c>
      <c r="W60" s="24">
        <f>INDEX(AE!$A$1:$K$454,MATCH($B60,AE!$A:$A,0),8)</f>
        <v>0</v>
      </c>
      <c r="X60" s="24">
        <f>INDEX(AE!$A$1:$K$454,MATCH($B60,AE!$A:$A,0),9)</f>
        <v>0</v>
      </c>
      <c r="Y60" s="24">
        <f>INDEX(AE!$A$1:$K$454,MATCH($B60,AE!$A:$A,0),10)</f>
        <v>1</v>
      </c>
      <c r="Z60" s="25">
        <f>INDEX(AE!$A$1:$K$454,MATCH($B60,AE!$A:$A,0),11)</f>
        <v>2</v>
      </c>
      <c r="AA60" s="21">
        <f t="shared" si="164"/>
        <v>5</v>
      </c>
      <c r="AB60" s="22">
        <f t="shared" si="165"/>
        <v>1.5</v>
      </c>
      <c r="AC60" s="22">
        <f t="shared" si="166"/>
        <v>1</v>
      </c>
      <c r="AD60" s="31">
        <f t="shared" si="167"/>
        <v>1</v>
      </c>
      <c r="AE60" s="101">
        <f>INDEX(AE!$A$1:$K$459,MATCH($B60,AE!$A:$A,0),2)</f>
        <v>0</v>
      </c>
      <c r="AF60" s="102">
        <f>INDEX(AE!$A$1:$K$459,MATCH($B60,AE!$A:$A,0),3)</f>
        <v>0</v>
      </c>
      <c r="AG60" s="102">
        <f>INDEX(AE!$A$1:$K$459,MATCH($B60,AE!$A:$A,0),4)</f>
        <v>0</v>
      </c>
      <c r="AH60" s="102">
        <f>INDEX(AE!$A$1:$K$459,MATCH($B60,AE!$A:$A,0),5)</f>
        <v>1</v>
      </c>
      <c r="AI60" s="152">
        <f>INDEX(AE!$A$1:$K$459,MATCH($B60,AE!$A:$A,0),6)</f>
        <v>2</v>
      </c>
      <c r="AJ60" s="27">
        <f t="shared" si="168"/>
        <v>1.5</v>
      </c>
      <c r="AK60" s="22">
        <f t="shared" si="169"/>
        <v>1</v>
      </c>
      <c r="AL60" s="31">
        <f t="shared" si="170"/>
        <v>1</v>
      </c>
      <c r="AM60" s="28">
        <f t="shared" si="171"/>
        <v>1</v>
      </c>
      <c r="AN60" s="32">
        <f t="shared" si="172"/>
        <v>1</v>
      </c>
    </row>
    <row r="61" spans="1:42" hidden="1">
      <c r="A61" s="108" t="s">
        <v>641</v>
      </c>
      <c r="B61" s="108" t="s">
        <v>402</v>
      </c>
      <c r="C61" s="7"/>
      <c r="D61" s="23">
        <f>INDEX(PR!$A$1:$F$508,MATCH($B61,PR!$A:$A,0),2)</f>
        <v>1</v>
      </c>
      <c r="E61" s="24">
        <f>INDEX(PR!$A$1:$F$508,MATCH($B61,PR!$A:$A,0),3)</f>
        <v>0</v>
      </c>
      <c r="F61" s="24">
        <f>INDEX(PR!$A$1:$F$508,MATCH($B61,PR!$A:$A,0),4)</f>
        <v>0</v>
      </c>
      <c r="G61" s="24">
        <f>INDEX(PR!$A$1:$F$508,MATCH($B61,PR!$A:$A,0),5)</f>
        <v>0</v>
      </c>
      <c r="H61" s="25">
        <f>INDEX(PR!$A$1:$F$508,MATCH($B61,PR!$A:$A,0),6)</f>
        <v>0</v>
      </c>
      <c r="I61" s="19">
        <f t="shared" si="156"/>
        <v>5</v>
      </c>
      <c r="J61" s="22">
        <f t="shared" si="157"/>
        <v>0.2</v>
      </c>
      <c r="K61" s="22">
        <f t="shared" si="158"/>
        <v>-0.25</v>
      </c>
      <c r="L61" s="31">
        <f t="shared" si="159"/>
        <v>-1</v>
      </c>
      <c r="M61" s="24">
        <f>INDEX(GR!$A$1:$F$541,MATCH($B61,GR!$A:$A,0),2)</f>
        <v>1</v>
      </c>
      <c r="N61" s="24">
        <f>INDEX(GR!$A$1:$F$541,MATCH($B61,GR!$A:$A,0),3)</f>
        <v>0</v>
      </c>
      <c r="O61" s="24">
        <f>INDEX(GR!$A$1:$F$541,MATCH($B61,GR!$A:$A,0),4)</f>
        <v>0</v>
      </c>
      <c r="P61" s="24">
        <f>INDEX(GR!$A$1:$F$541,MATCH($B61,GR!$A:$A,0),5)</f>
        <v>0</v>
      </c>
      <c r="Q61" s="24">
        <f>INDEX(GR!$A$1:$F$541,MATCH($B61,GR!$A:$A,0),6)</f>
        <v>0</v>
      </c>
      <c r="R61" s="21">
        <f t="shared" si="160"/>
        <v>5</v>
      </c>
      <c r="S61" s="22">
        <f t="shared" si="161"/>
        <v>0.2</v>
      </c>
      <c r="T61" s="22">
        <f t="shared" si="162"/>
        <v>-0.25</v>
      </c>
      <c r="U61" s="31">
        <f t="shared" si="163"/>
        <v>-1</v>
      </c>
      <c r="V61" s="23">
        <f>INDEX(AE!$A$1:$K$454,MATCH($B61,AE!$A:$A,0),7)</f>
        <v>1</v>
      </c>
      <c r="W61" s="24">
        <f>INDEX(AE!$A$1:$K$454,MATCH($B61,AE!$A:$A,0),8)</f>
        <v>0</v>
      </c>
      <c r="X61" s="24">
        <f>INDEX(AE!$A$1:$K$454,MATCH($B61,AE!$A:$A,0),9)</f>
        <v>0</v>
      </c>
      <c r="Y61" s="24">
        <f>INDEX(AE!$A$1:$K$454,MATCH($B61,AE!$A:$A,0),10)</f>
        <v>0</v>
      </c>
      <c r="Z61" s="25">
        <f>INDEX(AE!$A$1:$K$454,MATCH($B61,AE!$A:$A,0),11)</f>
        <v>0</v>
      </c>
      <c r="AA61" s="21">
        <f t="shared" si="164"/>
        <v>5</v>
      </c>
      <c r="AB61" s="22">
        <f t="shared" si="165"/>
        <v>0.2</v>
      </c>
      <c r="AC61" s="22">
        <f t="shared" si="166"/>
        <v>-0.25</v>
      </c>
      <c r="AD61" s="31">
        <f t="shared" si="167"/>
        <v>-1</v>
      </c>
      <c r="AE61" s="101">
        <f>INDEX(AE!$A$1:$K$459,MATCH($B61,AE!$A:$A,0),2)</f>
        <v>1</v>
      </c>
      <c r="AF61" s="102">
        <f>INDEX(AE!$A$1:$K$459,MATCH($B61,AE!$A:$A,0),3)</f>
        <v>0</v>
      </c>
      <c r="AG61" s="102">
        <f>INDEX(AE!$A$1:$K$459,MATCH($B61,AE!$A:$A,0),4)</f>
        <v>0</v>
      </c>
      <c r="AH61" s="102">
        <f>INDEX(AE!$A$1:$K$459,MATCH($B61,AE!$A:$A,0),5)</f>
        <v>0</v>
      </c>
      <c r="AI61" s="152">
        <f>INDEX(AE!$A$1:$K$459,MATCH($B61,AE!$A:$A,0),6)</f>
        <v>0</v>
      </c>
      <c r="AJ61" s="27">
        <f t="shared" si="168"/>
        <v>0.2</v>
      </c>
      <c r="AK61" s="22">
        <f t="shared" si="169"/>
        <v>-0.25</v>
      </c>
      <c r="AL61" s="31">
        <f t="shared" si="170"/>
        <v>-1</v>
      </c>
      <c r="AM61" s="28">
        <f t="shared" si="171"/>
        <v>1</v>
      </c>
      <c r="AN61" s="32" t="str">
        <f t="shared" si="172"/>
        <v/>
      </c>
    </row>
    <row r="62" spans="1:42" hidden="1">
      <c r="A62" s="108" t="s">
        <v>642</v>
      </c>
      <c r="B62" s="108" t="s">
        <v>403</v>
      </c>
      <c r="C62" s="7"/>
      <c r="D62" s="23">
        <f>INDEX(PR!$A$1:$F$508,MATCH($B62,PR!$A:$A,0),2)</f>
        <v>0</v>
      </c>
      <c r="E62" s="24">
        <f>INDEX(PR!$A$1:$F$508,MATCH($B62,PR!$A:$A,0),3)</f>
        <v>0</v>
      </c>
      <c r="F62" s="24">
        <f>INDEX(PR!$A$1:$F$508,MATCH($B62,PR!$A:$A,0),4)</f>
        <v>3</v>
      </c>
      <c r="G62" s="24">
        <f>INDEX(PR!$A$1:$F$508,MATCH($B62,PR!$A:$A,0),5)</f>
        <v>2</v>
      </c>
      <c r="H62" s="25">
        <f>INDEX(PR!$A$1:$F$508,MATCH($B62,PR!$A:$A,0),6)</f>
        <v>3</v>
      </c>
      <c r="I62" s="19">
        <f t="shared" si="156"/>
        <v>5</v>
      </c>
      <c r="J62" s="22">
        <f t="shared" si="157"/>
        <v>2.6666666666666665</v>
      </c>
      <c r="K62" s="22">
        <f t="shared" si="158"/>
        <v>0.5</v>
      </c>
      <c r="L62" s="31">
        <f t="shared" si="159"/>
        <v>0.2</v>
      </c>
      <c r="M62" s="24">
        <f>INDEX(GR!$A$1:$F$541,MATCH($B62,GR!$A:$A,0),2)</f>
        <v>1</v>
      </c>
      <c r="N62" s="24">
        <f>INDEX(GR!$A$1:$F$541,MATCH($B62,GR!$A:$A,0),3)</f>
        <v>0</v>
      </c>
      <c r="O62" s="24">
        <f>INDEX(GR!$A$1:$F$541,MATCH($B62,GR!$A:$A,0),4)</f>
        <v>0</v>
      </c>
      <c r="P62" s="24">
        <f>INDEX(GR!$A$1:$F$541,MATCH($B62,GR!$A:$A,0),5)</f>
        <v>0</v>
      </c>
      <c r="Q62" s="24">
        <f>INDEX(GR!$A$1:$F$541,MATCH($B62,GR!$A:$A,0),6)</f>
        <v>2</v>
      </c>
      <c r="R62" s="21">
        <f t="shared" si="160"/>
        <v>5</v>
      </c>
      <c r="S62" s="22">
        <f t="shared" si="161"/>
        <v>0.6</v>
      </c>
      <c r="T62" s="22">
        <f t="shared" si="162"/>
        <v>1.75</v>
      </c>
      <c r="U62" s="31">
        <f t="shared" si="163"/>
        <v>7</v>
      </c>
      <c r="V62" s="23">
        <f>INDEX(AE!$A$1:$K$454,MATCH($B62,AE!$A:$A,0),7)</f>
        <v>0</v>
      </c>
      <c r="W62" s="24">
        <f>INDEX(AE!$A$1:$K$454,MATCH($B62,AE!$A:$A,0),8)</f>
        <v>0</v>
      </c>
      <c r="X62" s="24">
        <f>INDEX(AE!$A$1:$K$454,MATCH($B62,AE!$A:$A,0),9)</f>
        <v>3</v>
      </c>
      <c r="Y62" s="24">
        <f>INDEX(AE!$A$1:$K$454,MATCH($B62,AE!$A:$A,0),10)</f>
        <v>1</v>
      </c>
      <c r="Z62" s="25">
        <f>INDEX(AE!$A$1:$K$454,MATCH($B62,AE!$A:$A,0),11)</f>
        <v>3</v>
      </c>
      <c r="AA62" s="21">
        <f t="shared" si="164"/>
        <v>5</v>
      </c>
      <c r="AB62" s="22">
        <f t="shared" si="165"/>
        <v>2.3333333333333335</v>
      </c>
      <c r="AC62" s="22">
        <f t="shared" si="166"/>
        <v>1</v>
      </c>
      <c r="AD62" s="31">
        <f t="shared" si="167"/>
        <v>0.5</v>
      </c>
      <c r="AE62" s="101">
        <f>INDEX(AE!$A$1:$K$459,MATCH($B62,AE!$A:$A,0),2)</f>
        <v>0</v>
      </c>
      <c r="AF62" s="102">
        <f>INDEX(AE!$A$1:$K$459,MATCH($B62,AE!$A:$A,0),3)</f>
        <v>0</v>
      </c>
      <c r="AG62" s="102">
        <f>INDEX(AE!$A$1:$K$459,MATCH($B62,AE!$A:$A,0),4)</f>
        <v>3</v>
      </c>
      <c r="AH62" s="102">
        <f>INDEX(AE!$A$1:$K$459,MATCH($B62,AE!$A:$A,0),5)</f>
        <v>1</v>
      </c>
      <c r="AI62" s="152">
        <f>INDEX(AE!$A$1:$K$459,MATCH($B62,AE!$A:$A,0),6)</f>
        <v>3</v>
      </c>
      <c r="AJ62" s="27">
        <f t="shared" si="168"/>
        <v>2.3333333333333335</v>
      </c>
      <c r="AK62" s="22">
        <f t="shared" si="169"/>
        <v>1</v>
      </c>
      <c r="AL62" s="31">
        <f t="shared" si="170"/>
        <v>0.5</v>
      </c>
      <c r="AM62" s="28">
        <f t="shared" si="171"/>
        <v>1</v>
      </c>
      <c r="AN62" s="32">
        <f t="shared" si="172"/>
        <v>1</v>
      </c>
    </row>
    <row r="63" spans="1:42" hidden="1">
      <c r="A63" s="108" t="s">
        <v>732</v>
      </c>
      <c r="B63" s="108" t="s">
        <v>404</v>
      </c>
      <c r="C63" s="7"/>
      <c r="D63" s="23">
        <f>INDEX(PR!$A$1:$F$508,MATCH($B63,PR!$A:$A,0),2)</f>
        <v>0</v>
      </c>
      <c r="E63" s="24">
        <f>INDEX(PR!$A$1:$F$508,MATCH($B63,PR!$A:$A,0),3)</f>
        <v>0</v>
      </c>
      <c r="F63" s="24">
        <f>INDEX(PR!$A$1:$F$508,MATCH($B63,PR!$A:$A,0),4)</f>
        <v>0</v>
      </c>
      <c r="G63" s="24">
        <f>INDEX(PR!$A$1:$F$508,MATCH($B63,PR!$A:$A,0),5)</f>
        <v>2</v>
      </c>
      <c r="H63" s="25">
        <f>INDEX(PR!$A$1:$F$508,MATCH($B63,PR!$A:$A,0),6)</f>
        <v>4</v>
      </c>
      <c r="I63" s="19">
        <f t="shared" si="156"/>
        <v>5</v>
      </c>
      <c r="J63" s="22">
        <f t="shared" si="157"/>
        <v>3</v>
      </c>
      <c r="K63" s="22">
        <f t="shared" si="158"/>
        <v>2</v>
      </c>
      <c r="L63" s="31">
        <f t="shared" si="159"/>
        <v>1</v>
      </c>
      <c r="M63" s="24">
        <f>INDEX(GR!$A$1:$F$541,MATCH($B63,GR!$A:$A,0),2)</f>
        <v>0</v>
      </c>
      <c r="N63" s="24">
        <f>INDEX(GR!$A$1:$F$541,MATCH($B63,GR!$A:$A,0),3)</f>
        <v>0</v>
      </c>
      <c r="O63" s="24">
        <f>INDEX(GR!$A$1:$F$541,MATCH($B63,GR!$A:$A,0),4)</f>
        <v>0</v>
      </c>
      <c r="P63" s="24">
        <f>INDEX(GR!$A$1:$F$541,MATCH($B63,GR!$A:$A,0),5)</f>
        <v>0</v>
      </c>
      <c r="Q63" s="24">
        <f>INDEX(GR!$A$1:$F$541,MATCH($B63,GR!$A:$A,0),6)</f>
        <v>0</v>
      </c>
      <c r="R63" s="21">
        <f t="shared" si="160"/>
        <v>5</v>
      </c>
      <c r="S63" s="22">
        <f t="shared" si="161"/>
        <v>0</v>
      </c>
      <c r="T63" s="22" t="str">
        <f t="shared" si="162"/>
        <v/>
      </c>
      <c r="U63" s="31" t="str">
        <f t="shared" si="163"/>
        <v/>
      </c>
      <c r="V63" s="23">
        <f>INDEX(AE!$A$1:$K$454,MATCH($B63,AE!$A:$A,0),7)</f>
        <v>0</v>
      </c>
      <c r="W63" s="24">
        <f>INDEX(AE!$A$1:$K$454,MATCH($B63,AE!$A:$A,0),8)</f>
        <v>0</v>
      </c>
      <c r="X63" s="24">
        <f>INDEX(AE!$A$1:$K$454,MATCH($B63,AE!$A:$A,0),9)</f>
        <v>0</v>
      </c>
      <c r="Y63" s="24">
        <f>INDEX(AE!$A$1:$K$454,MATCH($B63,AE!$A:$A,0),10)</f>
        <v>2</v>
      </c>
      <c r="Z63" s="25">
        <f>INDEX(AE!$A$1:$K$454,MATCH($B63,AE!$A:$A,0),11)</f>
        <v>2</v>
      </c>
      <c r="AA63" s="21">
        <f t="shared" si="164"/>
        <v>5</v>
      </c>
      <c r="AB63" s="22">
        <f t="shared" si="165"/>
        <v>2</v>
      </c>
      <c r="AC63" s="22">
        <f t="shared" si="166"/>
        <v>0</v>
      </c>
      <c r="AD63" s="31">
        <f t="shared" si="167"/>
        <v>0</v>
      </c>
      <c r="AE63" s="101">
        <f>INDEX(AE!$A$1:$K$459,MATCH($B63,AE!$A:$A,0),2)</f>
        <v>0</v>
      </c>
      <c r="AF63" s="102">
        <f>INDEX(AE!$A$1:$K$459,MATCH($B63,AE!$A:$A,0),3)</f>
        <v>0</v>
      </c>
      <c r="AG63" s="102">
        <f>INDEX(AE!$A$1:$K$459,MATCH($B63,AE!$A:$A,0),4)</f>
        <v>0</v>
      </c>
      <c r="AH63" s="102">
        <f>INDEX(AE!$A$1:$K$459,MATCH($B63,AE!$A:$A,0),5)</f>
        <v>2</v>
      </c>
      <c r="AI63" s="152">
        <f>INDEX(AE!$A$1:$K$459,MATCH($B63,AE!$A:$A,0),6)</f>
        <v>2</v>
      </c>
      <c r="AJ63" s="27">
        <f t="shared" si="168"/>
        <v>2</v>
      </c>
      <c r="AK63" s="22">
        <f t="shared" si="169"/>
        <v>0</v>
      </c>
      <c r="AL63" s="31">
        <f t="shared" si="170"/>
        <v>0</v>
      </c>
      <c r="AM63" s="28">
        <f t="shared" si="171"/>
        <v>1</v>
      </c>
      <c r="AN63" s="32">
        <f t="shared" si="172"/>
        <v>1</v>
      </c>
    </row>
    <row r="64" spans="1:42" hidden="1">
      <c r="A64" s="108" t="s">
        <v>643</v>
      </c>
      <c r="B64" s="108" t="s">
        <v>405</v>
      </c>
      <c r="C64" s="7"/>
      <c r="D64" s="23">
        <f>INDEX(PR!$A$1:$F$508,MATCH($B64,PR!$A:$A,0),2)</f>
        <v>0</v>
      </c>
      <c r="E64" s="24">
        <f>INDEX(PR!$A$1:$F$508,MATCH($B64,PR!$A:$A,0),3)</f>
        <v>2</v>
      </c>
      <c r="F64" s="24">
        <f>INDEX(PR!$A$1:$F$508,MATCH($B64,PR!$A:$A,0),4)</f>
        <v>1</v>
      </c>
      <c r="G64" s="24">
        <f>INDEX(PR!$A$1:$F$508,MATCH($B64,PR!$A:$A,0),5)</f>
        <v>2</v>
      </c>
      <c r="H64" s="25">
        <f>INDEX(PR!$A$1:$F$508,MATCH($B64,PR!$A:$A,0),6)</f>
        <v>0</v>
      </c>
      <c r="I64" s="19">
        <f t="shared" si="156"/>
        <v>5</v>
      </c>
      <c r="J64" s="22">
        <f t="shared" si="157"/>
        <v>1.25</v>
      </c>
      <c r="K64" s="22">
        <f t="shared" si="158"/>
        <v>-1.6666666666666667</v>
      </c>
      <c r="L64" s="31">
        <f t="shared" si="159"/>
        <v>-1</v>
      </c>
      <c r="M64" s="24">
        <f>INDEX(GR!$A$1:$F$541,MATCH($B64,GR!$A:$A,0),2)</f>
        <v>0</v>
      </c>
      <c r="N64" s="24">
        <f>INDEX(GR!$A$1:$F$541,MATCH($B64,GR!$A:$A,0),3)</f>
        <v>0</v>
      </c>
      <c r="O64" s="24">
        <f>INDEX(GR!$A$1:$F$541,MATCH($B64,GR!$A:$A,0),4)</f>
        <v>0</v>
      </c>
      <c r="P64" s="24">
        <f>INDEX(GR!$A$1:$F$541,MATCH($B64,GR!$A:$A,0),5)</f>
        <v>2</v>
      </c>
      <c r="Q64" s="24">
        <f>INDEX(GR!$A$1:$F$541,MATCH($B64,GR!$A:$A,0),6)</f>
        <v>0</v>
      </c>
      <c r="R64" s="21">
        <f t="shared" si="160"/>
        <v>5</v>
      </c>
      <c r="S64" s="22">
        <f t="shared" si="161"/>
        <v>1</v>
      </c>
      <c r="T64" s="22">
        <f t="shared" si="162"/>
        <v>-2</v>
      </c>
      <c r="U64" s="31">
        <f t="shared" si="163"/>
        <v>-1</v>
      </c>
      <c r="V64" s="23">
        <f>INDEX(AE!$A$1:$K$454,MATCH($B64,AE!$A:$A,0),7)</f>
        <v>0</v>
      </c>
      <c r="W64" s="24">
        <f>INDEX(AE!$A$1:$K$454,MATCH($B64,AE!$A:$A,0),8)</f>
        <v>1</v>
      </c>
      <c r="X64" s="24">
        <f>INDEX(AE!$A$1:$K$454,MATCH($B64,AE!$A:$A,0),9)</f>
        <v>0</v>
      </c>
      <c r="Y64" s="24">
        <f>INDEX(AE!$A$1:$K$454,MATCH($B64,AE!$A:$A,0),10)</f>
        <v>2</v>
      </c>
      <c r="Z64" s="25">
        <f>INDEX(AE!$A$1:$K$454,MATCH($B64,AE!$A:$A,0),11)</f>
        <v>0</v>
      </c>
      <c r="AA64" s="21">
        <f t="shared" si="164"/>
        <v>5</v>
      </c>
      <c r="AB64" s="22">
        <f t="shared" si="165"/>
        <v>0.75</v>
      </c>
      <c r="AC64" s="22">
        <f t="shared" si="166"/>
        <v>-1</v>
      </c>
      <c r="AD64" s="31">
        <f t="shared" si="167"/>
        <v>-1</v>
      </c>
      <c r="AE64" s="101">
        <f>INDEX(AE!$A$1:$K$459,MATCH($B64,AE!$A:$A,0),2)</f>
        <v>1</v>
      </c>
      <c r="AF64" s="102">
        <f>INDEX(AE!$A$1:$K$459,MATCH($B64,AE!$A:$A,0),3)</f>
        <v>1</v>
      </c>
      <c r="AG64" s="102">
        <f>INDEX(AE!$A$1:$K$459,MATCH($B64,AE!$A:$A,0),4)</f>
        <v>0</v>
      </c>
      <c r="AH64" s="102">
        <f>INDEX(AE!$A$1:$K$459,MATCH($B64,AE!$A:$A,0),5)</f>
        <v>2</v>
      </c>
      <c r="AI64" s="152">
        <f>INDEX(AE!$A$1:$K$459,MATCH($B64,AE!$A:$A,0),6)</f>
        <v>0</v>
      </c>
      <c r="AJ64" s="27">
        <f t="shared" si="168"/>
        <v>0.8</v>
      </c>
      <c r="AK64" s="22">
        <f t="shared" si="169"/>
        <v>-1</v>
      </c>
      <c r="AL64" s="31">
        <f t="shared" si="170"/>
        <v>-1</v>
      </c>
      <c r="AM64" s="28">
        <f t="shared" si="171"/>
        <v>0.9375</v>
      </c>
      <c r="AN64" s="32" t="str">
        <f t="shared" si="172"/>
        <v/>
      </c>
    </row>
    <row r="65" spans="1:42" hidden="1">
      <c r="A65" s="108" t="s">
        <v>736</v>
      </c>
      <c r="B65" s="108" t="s">
        <v>692</v>
      </c>
      <c r="C65" s="7"/>
      <c r="D65" s="23">
        <f>INDEX(PR!$A$1:$F$508,MATCH($B65,PR!$A:$A,0),2)</f>
        <v>0</v>
      </c>
      <c r="E65" s="24">
        <f>INDEX(PR!$A$1:$F$508,MATCH($B65,PR!$A:$A,0),3)</f>
        <v>0</v>
      </c>
      <c r="F65" s="24">
        <f>INDEX(PR!$A$1:$F$508,MATCH($B65,PR!$A:$A,0),4)</f>
        <v>0</v>
      </c>
      <c r="G65" s="24">
        <f>INDEX(PR!$A$1:$F$508,MATCH($B65,PR!$A:$A,0),5)</f>
        <v>0</v>
      </c>
      <c r="H65" s="25">
        <f>INDEX(PR!$A$1:$F$508,MATCH($B65,PR!$A:$A,0),6)</f>
        <v>2</v>
      </c>
      <c r="I65" s="19">
        <f t="shared" si="156"/>
        <v>5</v>
      </c>
      <c r="J65" s="22">
        <f t="shared" si="157"/>
        <v>2</v>
      </c>
      <c r="K65" s="22" t="str">
        <f t="shared" si="158"/>
        <v/>
      </c>
      <c r="L65" s="31" t="str">
        <f t="shared" si="159"/>
        <v/>
      </c>
      <c r="M65" s="24">
        <f>INDEX(GR!$A$1:$F$541,MATCH($B65,GR!$A:$A,0),2)</f>
        <v>0</v>
      </c>
      <c r="N65" s="24">
        <f>INDEX(GR!$A$1:$F$541,MATCH($B65,GR!$A:$A,0),3)</f>
        <v>0</v>
      </c>
      <c r="O65" s="24">
        <f>INDEX(GR!$A$1:$F$541,MATCH($B65,GR!$A:$A,0),4)</f>
        <v>0</v>
      </c>
      <c r="P65" s="24">
        <f>INDEX(GR!$A$1:$F$541,MATCH($B65,GR!$A:$A,0),5)</f>
        <v>0</v>
      </c>
      <c r="Q65" s="24">
        <f>INDEX(GR!$A$1:$F$541,MATCH($B65,GR!$A:$A,0),6)</f>
        <v>0</v>
      </c>
      <c r="R65" s="21">
        <f t="shared" si="160"/>
        <v>5</v>
      </c>
      <c r="S65" s="22">
        <f t="shared" si="161"/>
        <v>0</v>
      </c>
      <c r="T65" s="22" t="str">
        <f t="shared" si="162"/>
        <v/>
      </c>
      <c r="U65" s="31" t="str">
        <f t="shared" si="163"/>
        <v/>
      </c>
      <c r="V65" s="23">
        <f>INDEX(AE!$A$1:$K$454,MATCH($B65,AE!$A:$A,0),7)</f>
        <v>0</v>
      </c>
      <c r="W65" s="24">
        <f>INDEX(AE!$A$1:$K$454,MATCH($B65,AE!$A:$A,0),8)</f>
        <v>0</v>
      </c>
      <c r="X65" s="24">
        <f>INDEX(AE!$A$1:$K$454,MATCH($B65,AE!$A:$A,0),9)</f>
        <v>0</v>
      </c>
      <c r="Y65" s="24">
        <f>INDEX(AE!$A$1:$K$454,MATCH($B65,AE!$A:$A,0),10)</f>
        <v>0</v>
      </c>
      <c r="Z65" s="25">
        <f>INDEX(AE!$A$1:$K$454,MATCH($B65,AE!$A:$A,0),11)</f>
        <v>2</v>
      </c>
      <c r="AA65" s="21">
        <f t="shared" si="164"/>
        <v>5</v>
      </c>
      <c r="AB65" s="22">
        <f t="shared" si="165"/>
        <v>2</v>
      </c>
      <c r="AC65" s="22" t="str">
        <f t="shared" si="166"/>
        <v/>
      </c>
      <c r="AD65" s="31" t="str">
        <f t="shared" si="167"/>
        <v/>
      </c>
      <c r="AE65" s="101">
        <f>INDEX(AE!$A$1:$K$459,MATCH($B65,AE!$A:$A,0),2)</f>
        <v>0</v>
      </c>
      <c r="AF65" s="102">
        <f>INDEX(AE!$A$1:$K$459,MATCH($B65,AE!$A:$A,0),3)</f>
        <v>0</v>
      </c>
      <c r="AG65" s="102">
        <f>INDEX(AE!$A$1:$K$459,MATCH($B65,AE!$A:$A,0),4)</f>
        <v>0</v>
      </c>
      <c r="AH65" s="102">
        <f>INDEX(AE!$A$1:$K$459,MATCH($B65,AE!$A:$A,0),5)</f>
        <v>0</v>
      </c>
      <c r="AI65" s="152">
        <f>INDEX(AE!$A$1:$K$459,MATCH($B65,AE!$A:$A,0),6)</f>
        <v>2</v>
      </c>
      <c r="AJ65" s="27">
        <f t="shared" si="168"/>
        <v>2</v>
      </c>
      <c r="AK65" s="22" t="str">
        <f t="shared" si="169"/>
        <v/>
      </c>
      <c r="AL65" s="31" t="str">
        <f t="shared" si="170"/>
        <v/>
      </c>
      <c r="AM65" s="28">
        <f t="shared" si="171"/>
        <v>1</v>
      </c>
      <c r="AN65" s="32">
        <f t="shared" si="172"/>
        <v>1</v>
      </c>
    </row>
    <row r="66" spans="1:42" hidden="1">
      <c r="A66" s="108" t="s">
        <v>729</v>
      </c>
      <c r="B66" s="108" t="s">
        <v>488</v>
      </c>
      <c r="C66" s="7"/>
      <c r="D66" s="23">
        <f>INDEX(PR!$A$1:$F$508,MATCH($B66,PR!$A:$A,0),2)</f>
        <v>0</v>
      </c>
      <c r="E66" s="24">
        <f>INDEX(PR!$A$1:$F$508,MATCH($B66,PR!$A:$A,0),3)</f>
        <v>0</v>
      </c>
      <c r="F66" s="24">
        <f>INDEX(PR!$A$1:$F$508,MATCH($B66,PR!$A:$A,0),4)</f>
        <v>0</v>
      </c>
      <c r="G66" s="24">
        <f>INDEX(PR!$A$1:$F$508,MATCH($B66,PR!$A:$A,0),5)</f>
        <v>0</v>
      </c>
      <c r="H66" s="25">
        <f>INDEX(PR!$A$1:$F$508,MATCH($B66,PR!$A:$A,0),6)</f>
        <v>0</v>
      </c>
      <c r="I66" s="19">
        <f t="shared" si="156"/>
        <v>5</v>
      </c>
      <c r="J66" s="22">
        <f t="shared" si="157"/>
        <v>0</v>
      </c>
      <c r="K66" s="22" t="str">
        <f t="shared" si="158"/>
        <v/>
      </c>
      <c r="L66" s="31" t="str">
        <f t="shared" si="159"/>
        <v/>
      </c>
      <c r="M66" s="24">
        <f>INDEX(GR!$A$1:$F$541,MATCH($B66,GR!$A:$A,0),2)</f>
        <v>0</v>
      </c>
      <c r="N66" s="24">
        <f>INDEX(GR!$A$1:$F$541,MATCH($B66,GR!$A:$A,0),3)</f>
        <v>0</v>
      </c>
      <c r="O66" s="24">
        <f>INDEX(GR!$A$1:$F$541,MATCH($B66,GR!$A:$A,0),4)</f>
        <v>0</v>
      </c>
      <c r="P66" s="24">
        <f>INDEX(GR!$A$1:$F$541,MATCH($B66,GR!$A:$A,0),5)</f>
        <v>1</v>
      </c>
      <c r="Q66" s="24">
        <f>INDEX(GR!$A$1:$F$541,MATCH($B66,GR!$A:$A,0),6)</f>
        <v>0</v>
      </c>
      <c r="R66" s="21">
        <f t="shared" si="160"/>
        <v>5</v>
      </c>
      <c r="S66" s="22">
        <f t="shared" si="161"/>
        <v>0.5</v>
      </c>
      <c r="T66" s="22">
        <f t="shared" si="162"/>
        <v>-1</v>
      </c>
      <c r="U66" s="31">
        <f t="shared" si="163"/>
        <v>-1</v>
      </c>
      <c r="V66" s="23">
        <f>INDEX(AE!$A$1:$K$454,MATCH($B66,AE!$A:$A,0),7)</f>
        <v>0</v>
      </c>
      <c r="W66" s="24">
        <f>INDEX(AE!$A$1:$K$454,MATCH($B66,AE!$A:$A,0),8)</f>
        <v>0</v>
      </c>
      <c r="X66" s="24">
        <f>INDEX(AE!$A$1:$K$454,MATCH($B66,AE!$A:$A,0),9)</f>
        <v>0</v>
      </c>
      <c r="Y66" s="24">
        <f>INDEX(AE!$A$1:$K$454,MATCH($B66,AE!$A:$A,0),10)</f>
        <v>0</v>
      </c>
      <c r="Z66" s="25">
        <f>INDEX(AE!$A$1:$K$454,MATCH($B66,AE!$A:$A,0),11)</f>
        <v>0</v>
      </c>
      <c r="AA66" s="21">
        <f t="shared" si="164"/>
        <v>5</v>
      </c>
      <c r="AB66" s="22">
        <f t="shared" si="165"/>
        <v>0</v>
      </c>
      <c r="AC66" s="22" t="str">
        <f t="shared" si="166"/>
        <v/>
      </c>
      <c r="AD66" s="31" t="str">
        <f t="shared" si="167"/>
        <v/>
      </c>
      <c r="AE66" s="101">
        <f>INDEX(AE!$A$1:$K$459,MATCH($B66,AE!$A:$A,0),2)</f>
        <v>0</v>
      </c>
      <c r="AF66" s="102">
        <f>INDEX(AE!$A$1:$K$459,MATCH($B66,AE!$A:$A,0),3)</f>
        <v>0</v>
      </c>
      <c r="AG66" s="102">
        <f>INDEX(AE!$A$1:$K$459,MATCH($B66,AE!$A:$A,0),4)</f>
        <v>0</v>
      </c>
      <c r="AH66" s="102">
        <f>INDEX(AE!$A$1:$K$459,MATCH($B66,AE!$A:$A,0),5)</f>
        <v>0</v>
      </c>
      <c r="AI66" s="152">
        <f>INDEX(AE!$A$1:$K$459,MATCH($B66,AE!$A:$A,0),6)</f>
        <v>0</v>
      </c>
      <c r="AJ66" s="27">
        <f t="shared" si="168"/>
        <v>0</v>
      </c>
      <c r="AK66" s="22" t="str">
        <f t="shared" si="169"/>
        <v/>
      </c>
      <c r="AL66" s="31" t="str">
        <f t="shared" si="170"/>
        <v/>
      </c>
      <c r="AM66" s="28" t="str">
        <f t="shared" si="171"/>
        <v/>
      </c>
      <c r="AN66" s="32" t="str">
        <f t="shared" si="172"/>
        <v/>
      </c>
    </row>
    <row r="67" spans="1:42" hidden="1">
      <c r="A67" s="108" t="s">
        <v>644</v>
      </c>
      <c r="B67" s="108" t="s">
        <v>406</v>
      </c>
      <c r="C67" s="7"/>
      <c r="D67" s="23">
        <f>INDEX(PR!$A$1:$F$508,MATCH($B67,PR!$A:$A,0),2)</f>
        <v>0</v>
      </c>
      <c r="E67" s="24">
        <f>INDEX(PR!$A$1:$F$508,MATCH($B67,PR!$A:$A,0),3)</f>
        <v>1</v>
      </c>
      <c r="F67" s="24">
        <f>INDEX(PR!$A$1:$F$508,MATCH($B67,PR!$A:$A,0),4)</f>
        <v>0</v>
      </c>
      <c r="G67" s="24">
        <f>INDEX(PR!$A$1:$F$508,MATCH($B67,PR!$A:$A,0),5)</f>
        <v>0</v>
      </c>
      <c r="H67" s="25">
        <f>INDEX(PR!$A$1:$F$508,MATCH($B67,PR!$A:$A,0),6)</f>
        <v>0</v>
      </c>
      <c r="I67" s="19">
        <f t="shared" si="156"/>
        <v>5</v>
      </c>
      <c r="J67" s="22">
        <f t="shared" si="157"/>
        <v>0.25</v>
      </c>
      <c r="K67" s="22">
        <f t="shared" si="158"/>
        <v>-0.33333333333333331</v>
      </c>
      <c r="L67" s="31">
        <f t="shared" si="159"/>
        <v>-1</v>
      </c>
      <c r="M67" s="24">
        <f>INDEX(GR!$A$1:$F$541,MATCH($B67,GR!$A:$A,0),2)</f>
        <v>0</v>
      </c>
      <c r="N67" s="24">
        <f>INDEX(GR!$A$1:$F$541,MATCH($B67,GR!$A:$A,0),3)</f>
        <v>0</v>
      </c>
      <c r="O67" s="24">
        <f>INDEX(GR!$A$1:$F$541,MATCH($B67,GR!$A:$A,0),4)</f>
        <v>0</v>
      </c>
      <c r="P67" s="24">
        <f>INDEX(GR!$A$1:$F$541,MATCH($B67,GR!$A:$A,0),5)</f>
        <v>0</v>
      </c>
      <c r="Q67" s="24">
        <f>INDEX(GR!$A$1:$F$541,MATCH($B67,GR!$A:$A,0),6)</f>
        <v>0</v>
      </c>
      <c r="R67" s="21">
        <f t="shared" si="160"/>
        <v>5</v>
      </c>
      <c r="S67" s="22">
        <f t="shared" si="161"/>
        <v>0</v>
      </c>
      <c r="T67" s="22" t="str">
        <f t="shared" si="162"/>
        <v/>
      </c>
      <c r="U67" s="31" t="str">
        <f t="shared" si="163"/>
        <v/>
      </c>
      <c r="V67" s="23">
        <f>INDEX(AE!$A$1:$K$454,MATCH($B67,AE!$A:$A,0),7)</f>
        <v>0</v>
      </c>
      <c r="W67" s="24">
        <f>INDEX(AE!$A$1:$K$454,MATCH($B67,AE!$A:$A,0),8)</f>
        <v>1</v>
      </c>
      <c r="X67" s="24">
        <f>INDEX(AE!$A$1:$K$454,MATCH($B67,AE!$A:$A,0),9)</f>
        <v>0</v>
      </c>
      <c r="Y67" s="24">
        <f>INDEX(AE!$A$1:$K$454,MATCH($B67,AE!$A:$A,0),10)</f>
        <v>1</v>
      </c>
      <c r="Z67" s="25">
        <f>INDEX(AE!$A$1:$K$454,MATCH($B67,AE!$A:$A,0),11)</f>
        <v>0</v>
      </c>
      <c r="AA67" s="21">
        <f t="shared" si="164"/>
        <v>5</v>
      </c>
      <c r="AB67" s="22">
        <f t="shared" si="165"/>
        <v>0.5</v>
      </c>
      <c r="AC67" s="22">
        <f t="shared" si="166"/>
        <v>-0.66666666666666663</v>
      </c>
      <c r="AD67" s="31">
        <f t="shared" si="167"/>
        <v>-1</v>
      </c>
      <c r="AE67" s="101">
        <f>INDEX(AE!$A$1:$K$459,MATCH($B67,AE!$A:$A,0),2)</f>
        <v>0</v>
      </c>
      <c r="AF67" s="102">
        <f>INDEX(AE!$A$1:$K$459,MATCH($B67,AE!$A:$A,0),3)</f>
        <v>1</v>
      </c>
      <c r="AG67" s="102">
        <f>INDEX(AE!$A$1:$K$459,MATCH($B67,AE!$A:$A,0),4)</f>
        <v>0</v>
      </c>
      <c r="AH67" s="102">
        <f>INDEX(AE!$A$1:$K$459,MATCH($B67,AE!$A:$A,0),5)</f>
        <v>0</v>
      </c>
      <c r="AI67" s="152">
        <f>INDEX(AE!$A$1:$K$459,MATCH($B67,AE!$A:$A,0),6)</f>
        <v>0</v>
      </c>
      <c r="AJ67" s="27">
        <f t="shared" si="168"/>
        <v>0.25</v>
      </c>
      <c r="AK67" s="22">
        <f t="shared" si="169"/>
        <v>-0.33333333333333331</v>
      </c>
      <c r="AL67" s="31">
        <f t="shared" si="170"/>
        <v>-1</v>
      </c>
      <c r="AM67" s="28">
        <f t="shared" si="171"/>
        <v>2</v>
      </c>
      <c r="AN67" s="32" t="str">
        <f t="shared" si="172"/>
        <v/>
      </c>
    </row>
    <row r="68" spans="1:42" hidden="1">
      <c r="A68" s="108" t="s">
        <v>737</v>
      </c>
      <c r="B68" s="108" t="s">
        <v>502</v>
      </c>
      <c r="C68" s="7"/>
      <c r="D68" s="23">
        <f>INDEX(PR!$A$1:$F$508,MATCH($B68,PR!$A:$A,0),2)</f>
        <v>0</v>
      </c>
      <c r="E68" s="24">
        <f>INDEX(PR!$A$1:$F$508,MATCH($B68,PR!$A:$A,0),3)</f>
        <v>0</v>
      </c>
      <c r="F68" s="24">
        <f>INDEX(PR!$A$1:$F$508,MATCH($B68,PR!$A:$A,0),4)</f>
        <v>0</v>
      </c>
      <c r="G68" s="24">
        <f>INDEX(PR!$A$1:$F$508,MATCH($B68,PR!$A:$A,0),5)</f>
        <v>0</v>
      </c>
      <c r="H68" s="25">
        <f>INDEX(PR!$A$1:$F$508,MATCH($B68,PR!$A:$A,0),6)</f>
        <v>0</v>
      </c>
      <c r="I68" s="19">
        <f t="shared" si="156"/>
        <v>5</v>
      </c>
      <c r="J68" s="22">
        <f t="shared" si="157"/>
        <v>0</v>
      </c>
      <c r="K68" s="22" t="str">
        <f t="shared" si="158"/>
        <v/>
      </c>
      <c r="L68" s="31" t="str">
        <f t="shared" si="159"/>
        <v/>
      </c>
      <c r="M68" s="24">
        <f>INDEX(GR!$A$1:$F$541,MATCH($B68,GR!$A:$A,0),2)</f>
        <v>0</v>
      </c>
      <c r="N68" s="24">
        <f>INDEX(GR!$A$1:$F$541,MATCH($B68,GR!$A:$A,0),3)</f>
        <v>0</v>
      </c>
      <c r="O68" s="24">
        <f>INDEX(GR!$A$1:$F$541,MATCH($B68,GR!$A:$A,0),4)</f>
        <v>0</v>
      </c>
      <c r="P68" s="24">
        <f>INDEX(GR!$A$1:$F$541,MATCH($B68,GR!$A:$A,0),5)</f>
        <v>0</v>
      </c>
      <c r="Q68" s="24">
        <f>INDEX(GR!$A$1:$F$541,MATCH($B68,GR!$A:$A,0),6)</f>
        <v>0</v>
      </c>
      <c r="R68" s="21">
        <f t="shared" si="160"/>
        <v>5</v>
      </c>
      <c r="S68" s="22">
        <f t="shared" si="161"/>
        <v>0</v>
      </c>
      <c r="T68" s="22" t="str">
        <f t="shared" si="162"/>
        <v/>
      </c>
      <c r="U68" s="31" t="str">
        <f t="shared" si="163"/>
        <v/>
      </c>
      <c r="V68" s="23">
        <f>INDEX(AE!$A$1:$K$454,MATCH($B68,AE!$A:$A,0),7)</f>
        <v>0</v>
      </c>
      <c r="W68" s="24">
        <f>INDEX(AE!$A$1:$K$454,MATCH($B68,AE!$A:$A,0),8)</f>
        <v>0</v>
      </c>
      <c r="X68" s="24">
        <f>INDEX(AE!$A$1:$K$454,MATCH($B68,AE!$A:$A,0),9)</f>
        <v>0</v>
      </c>
      <c r="Y68" s="24">
        <f>INDEX(AE!$A$1:$K$454,MATCH($B68,AE!$A:$A,0),10)</f>
        <v>1</v>
      </c>
      <c r="Z68" s="25">
        <f>INDEX(AE!$A$1:$K$454,MATCH($B68,AE!$A:$A,0),11)</f>
        <v>0</v>
      </c>
      <c r="AA68" s="21">
        <f t="shared" si="164"/>
        <v>5</v>
      </c>
      <c r="AB68" s="22">
        <f t="shared" si="165"/>
        <v>0.5</v>
      </c>
      <c r="AC68" s="22">
        <f t="shared" si="166"/>
        <v>-1</v>
      </c>
      <c r="AD68" s="31">
        <f t="shared" si="167"/>
        <v>-1</v>
      </c>
      <c r="AE68" s="101">
        <f>INDEX(AE!$A$1:$K$459,MATCH($B68,AE!$A:$A,0),2)</f>
        <v>0</v>
      </c>
      <c r="AF68" s="102">
        <f>INDEX(AE!$A$1:$K$459,MATCH($B68,AE!$A:$A,0),3)</f>
        <v>0</v>
      </c>
      <c r="AG68" s="102">
        <f>INDEX(AE!$A$1:$K$459,MATCH($B68,AE!$A:$A,0),4)</f>
        <v>0</v>
      </c>
      <c r="AH68" s="102">
        <f>INDEX(AE!$A$1:$K$459,MATCH($B68,AE!$A:$A,0),5)</f>
        <v>1</v>
      </c>
      <c r="AI68" s="152">
        <f>INDEX(AE!$A$1:$K$459,MATCH($B68,AE!$A:$A,0),6)</f>
        <v>0</v>
      </c>
      <c r="AJ68" s="27">
        <f t="shared" si="168"/>
        <v>0.5</v>
      </c>
      <c r="AK68" s="22">
        <f t="shared" si="169"/>
        <v>-1</v>
      </c>
      <c r="AL68" s="31">
        <f t="shared" si="170"/>
        <v>-1</v>
      </c>
      <c r="AM68" s="28">
        <f t="shared" si="171"/>
        <v>1</v>
      </c>
      <c r="AN68" s="32" t="str">
        <f t="shared" si="172"/>
        <v/>
      </c>
    </row>
    <row r="69" spans="1:42" hidden="1">
      <c r="A69" s="108" t="s">
        <v>645</v>
      </c>
      <c r="B69" s="108" t="s">
        <v>407</v>
      </c>
      <c r="C69" s="7"/>
      <c r="D69" s="23">
        <f>INDEX(PR!$A$1:$F$508,MATCH($B69,PR!$A:$A,0),2)</f>
        <v>0</v>
      </c>
      <c r="E69" s="24">
        <f>INDEX(PR!$A$1:$F$508,MATCH($B69,PR!$A:$A,0),3)</f>
        <v>0</v>
      </c>
      <c r="F69" s="24">
        <f>INDEX(PR!$A$1:$F$508,MATCH($B69,PR!$A:$A,0),4)</f>
        <v>0</v>
      </c>
      <c r="G69" s="24">
        <f>INDEX(PR!$A$1:$F$508,MATCH($B69,PR!$A:$A,0),5)</f>
        <v>0</v>
      </c>
      <c r="H69" s="25">
        <f>INDEX(PR!$A$1:$F$508,MATCH($B69,PR!$A:$A,0),6)</f>
        <v>0</v>
      </c>
      <c r="I69" s="19">
        <f t="shared" si="156"/>
        <v>5</v>
      </c>
      <c r="J69" s="22">
        <f t="shared" si="157"/>
        <v>0</v>
      </c>
      <c r="K69" s="22" t="str">
        <f t="shared" si="158"/>
        <v/>
      </c>
      <c r="L69" s="31" t="str">
        <f t="shared" si="159"/>
        <v/>
      </c>
      <c r="M69" s="24">
        <f>INDEX(GR!$A$1:$F$541,MATCH($B69,GR!$A:$A,0),2)</f>
        <v>0</v>
      </c>
      <c r="N69" s="24">
        <f>INDEX(GR!$A$1:$F$541,MATCH($B69,GR!$A:$A,0),3)</f>
        <v>0</v>
      </c>
      <c r="O69" s="24">
        <f>INDEX(GR!$A$1:$F$541,MATCH($B69,GR!$A:$A,0),4)</f>
        <v>0</v>
      </c>
      <c r="P69" s="24">
        <f>INDEX(GR!$A$1:$F$541,MATCH($B69,GR!$A:$A,0),5)</f>
        <v>0</v>
      </c>
      <c r="Q69" s="24">
        <f>INDEX(GR!$A$1:$F$541,MATCH($B69,GR!$A:$A,0),6)</f>
        <v>0</v>
      </c>
      <c r="R69" s="21">
        <f t="shared" si="160"/>
        <v>5</v>
      </c>
      <c r="S69" s="22">
        <f t="shared" si="161"/>
        <v>0</v>
      </c>
      <c r="T69" s="22" t="str">
        <f t="shared" si="162"/>
        <v/>
      </c>
      <c r="U69" s="31" t="str">
        <f t="shared" si="163"/>
        <v/>
      </c>
      <c r="V69" s="23">
        <f>INDEX(AE!$A$1:$K$454,MATCH($B69,AE!$A:$A,0),7)</f>
        <v>0</v>
      </c>
      <c r="W69" s="24">
        <f>INDEX(AE!$A$1:$K$454,MATCH($B69,AE!$A:$A,0),8)</f>
        <v>0</v>
      </c>
      <c r="X69" s="24">
        <f>INDEX(AE!$A$1:$K$454,MATCH($B69,AE!$A:$A,0),9)</f>
        <v>0</v>
      </c>
      <c r="Y69" s="24">
        <f>INDEX(AE!$A$1:$K$454,MATCH($B69,AE!$A:$A,0),10)</f>
        <v>0</v>
      </c>
      <c r="Z69" s="25">
        <f>INDEX(AE!$A$1:$K$454,MATCH($B69,AE!$A:$A,0),11)</f>
        <v>0</v>
      </c>
      <c r="AA69" s="21">
        <f t="shared" si="164"/>
        <v>5</v>
      </c>
      <c r="AB69" s="22">
        <f t="shared" si="165"/>
        <v>0</v>
      </c>
      <c r="AC69" s="22" t="str">
        <f t="shared" si="166"/>
        <v/>
      </c>
      <c r="AD69" s="31" t="str">
        <f t="shared" si="167"/>
        <v/>
      </c>
      <c r="AE69" s="101">
        <f>INDEX(AE!$A$1:$K$459,MATCH($B69,AE!$A:$A,0),2)</f>
        <v>0</v>
      </c>
      <c r="AF69" s="102">
        <f>INDEX(AE!$A$1:$K$459,MATCH($B69,AE!$A:$A,0),3)</f>
        <v>0</v>
      </c>
      <c r="AG69" s="102">
        <f>INDEX(AE!$A$1:$K$459,MATCH($B69,AE!$A:$A,0),4)</f>
        <v>0</v>
      </c>
      <c r="AH69" s="102">
        <f>INDEX(AE!$A$1:$K$459,MATCH($B69,AE!$A:$A,0),5)</f>
        <v>0</v>
      </c>
      <c r="AI69" s="152">
        <f>INDEX(AE!$A$1:$K$459,MATCH($B69,AE!$A:$A,0),6)</f>
        <v>0</v>
      </c>
      <c r="AJ69" s="27">
        <f t="shared" si="168"/>
        <v>0</v>
      </c>
      <c r="AK69" s="22" t="str">
        <f t="shared" si="169"/>
        <v/>
      </c>
      <c r="AL69" s="31" t="str">
        <f t="shared" si="170"/>
        <v/>
      </c>
      <c r="AM69" s="28" t="str">
        <f t="shared" si="171"/>
        <v/>
      </c>
      <c r="AN69" s="32" t="str">
        <f t="shared" si="172"/>
        <v/>
      </c>
    </row>
    <row r="70" spans="1:42" hidden="1">
      <c r="A70" s="108" t="s">
        <v>646</v>
      </c>
      <c r="B70" s="108" t="s">
        <v>408</v>
      </c>
      <c r="C70" s="7"/>
      <c r="D70" s="23">
        <f>INDEX(PR!$A$1:$F$508,MATCH($B70,PR!$A:$A,0),2)</f>
        <v>1</v>
      </c>
      <c r="E70" s="24">
        <f>INDEX(PR!$A$1:$F$508,MATCH($B70,PR!$A:$A,0),3)</f>
        <v>0</v>
      </c>
      <c r="F70" s="24">
        <f>INDEX(PR!$A$1:$F$508,MATCH($B70,PR!$A:$A,0),4)</f>
        <v>0</v>
      </c>
      <c r="G70" s="24">
        <f>INDEX(PR!$A$1:$F$508,MATCH($B70,PR!$A:$A,0),5)</f>
        <v>0</v>
      </c>
      <c r="H70" s="25">
        <f>INDEX(PR!$A$1:$F$508,MATCH($B70,PR!$A:$A,0),6)</f>
        <v>0</v>
      </c>
      <c r="I70" s="19">
        <f t="shared" si="156"/>
        <v>5</v>
      </c>
      <c r="J70" s="22">
        <f t="shared" si="157"/>
        <v>0.2</v>
      </c>
      <c r="K70" s="22">
        <f t="shared" si="158"/>
        <v>-0.25</v>
      </c>
      <c r="L70" s="31">
        <f t="shared" si="159"/>
        <v>-1</v>
      </c>
      <c r="M70" s="24">
        <f>INDEX(GR!$A$1:$F$541,MATCH($B70,GR!$A:$A,0),2)</f>
        <v>0</v>
      </c>
      <c r="N70" s="24">
        <f>INDEX(GR!$A$1:$F$541,MATCH($B70,GR!$A:$A,0),3)</f>
        <v>0</v>
      </c>
      <c r="O70" s="24">
        <f>INDEX(GR!$A$1:$F$541,MATCH($B70,GR!$A:$A,0),4)</f>
        <v>0</v>
      </c>
      <c r="P70" s="24">
        <f>INDEX(GR!$A$1:$F$541,MATCH($B70,GR!$A:$A,0),5)</f>
        <v>0</v>
      </c>
      <c r="Q70" s="24">
        <f>INDEX(GR!$A$1:$F$541,MATCH($B70,GR!$A:$A,0),6)</f>
        <v>0</v>
      </c>
      <c r="R70" s="21">
        <f t="shared" si="160"/>
        <v>5</v>
      </c>
      <c r="S70" s="22">
        <f t="shared" si="161"/>
        <v>0</v>
      </c>
      <c r="T70" s="22" t="str">
        <f t="shared" si="162"/>
        <v/>
      </c>
      <c r="U70" s="31" t="str">
        <f t="shared" si="163"/>
        <v/>
      </c>
      <c r="V70" s="23">
        <f>INDEX(AE!$A$1:$K$454,MATCH($B70,AE!$A:$A,0),7)</f>
        <v>1</v>
      </c>
      <c r="W70" s="24">
        <f>INDEX(AE!$A$1:$K$454,MATCH($B70,AE!$A:$A,0),8)</f>
        <v>0</v>
      </c>
      <c r="X70" s="24">
        <f>INDEX(AE!$A$1:$K$454,MATCH($B70,AE!$A:$A,0),9)</f>
        <v>0</v>
      </c>
      <c r="Y70" s="24">
        <f>INDEX(AE!$A$1:$K$454,MATCH($B70,AE!$A:$A,0),10)</f>
        <v>0</v>
      </c>
      <c r="Z70" s="25">
        <f>INDEX(AE!$A$1:$K$454,MATCH($B70,AE!$A:$A,0),11)</f>
        <v>0</v>
      </c>
      <c r="AA70" s="21">
        <f t="shared" si="164"/>
        <v>5</v>
      </c>
      <c r="AB70" s="22">
        <f t="shared" si="165"/>
        <v>0.2</v>
      </c>
      <c r="AC70" s="22">
        <f t="shared" si="166"/>
        <v>-0.25</v>
      </c>
      <c r="AD70" s="31">
        <f t="shared" si="167"/>
        <v>-1</v>
      </c>
      <c r="AE70" s="101">
        <f>INDEX(AE!$A$1:$K$459,MATCH($B70,AE!$A:$A,0),2)</f>
        <v>2</v>
      </c>
      <c r="AF70" s="102">
        <f>INDEX(AE!$A$1:$K$459,MATCH($B70,AE!$A:$A,0),3)</f>
        <v>0</v>
      </c>
      <c r="AG70" s="102">
        <f>INDEX(AE!$A$1:$K$459,MATCH($B70,AE!$A:$A,0),4)</f>
        <v>0</v>
      </c>
      <c r="AH70" s="102">
        <f>INDEX(AE!$A$1:$K$459,MATCH($B70,AE!$A:$A,0),5)</f>
        <v>0</v>
      </c>
      <c r="AI70" s="152">
        <f>INDEX(AE!$A$1:$K$459,MATCH($B70,AE!$A:$A,0),6)</f>
        <v>0</v>
      </c>
      <c r="AJ70" s="27">
        <f t="shared" si="168"/>
        <v>0.4</v>
      </c>
      <c r="AK70" s="22">
        <f t="shared" si="169"/>
        <v>-0.5</v>
      </c>
      <c r="AL70" s="31">
        <f t="shared" si="170"/>
        <v>-1</v>
      </c>
      <c r="AM70" s="28">
        <f t="shared" si="171"/>
        <v>0.5</v>
      </c>
      <c r="AN70" s="32" t="str">
        <f t="shared" si="172"/>
        <v/>
      </c>
    </row>
    <row r="71" spans="1:42" hidden="1">
      <c r="A71" s="108" t="s">
        <v>733</v>
      </c>
      <c r="B71" s="108" t="s">
        <v>409</v>
      </c>
      <c r="C71" s="7"/>
      <c r="D71" s="23">
        <f>INDEX(PR!$A$1:$F$508,MATCH($B71,PR!$A:$A,0),2)</f>
        <v>0</v>
      </c>
      <c r="E71" s="24">
        <f>INDEX(PR!$A$1:$F$508,MATCH($B71,PR!$A:$A,0),3)</f>
        <v>0</v>
      </c>
      <c r="F71" s="24">
        <f>INDEX(PR!$A$1:$F$508,MATCH($B71,PR!$A:$A,0),4)</f>
        <v>0</v>
      </c>
      <c r="G71" s="24">
        <f>INDEX(PR!$A$1:$F$508,MATCH($B71,PR!$A:$A,0),5)</f>
        <v>1</v>
      </c>
      <c r="H71" s="25">
        <f>INDEX(PR!$A$1:$F$508,MATCH($B71,PR!$A:$A,0),6)</f>
        <v>2</v>
      </c>
      <c r="I71" s="19">
        <f t="shared" si="156"/>
        <v>5</v>
      </c>
      <c r="J71" s="22">
        <f t="shared" si="157"/>
        <v>1.5</v>
      </c>
      <c r="K71" s="22">
        <f t="shared" si="158"/>
        <v>1</v>
      </c>
      <c r="L71" s="31">
        <f t="shared" si="159"/>
        <v>1</v>
      </c>
      <c r="M71" s="24">
        <f>INDEX(GR!$A$1:$F$541,MATCH($B71,GR!$A:$A,0),2)</f>
        <v>0</v>
      </c>
      <c r="N71" s="24">
        <f>INDEX(GR!$A$1:$F$541,MATCH($B71,GR!$A:$A,0),3)</f>
        <v>0</v>
      </c>
      <c r="O71" s="24">
        <f>INDEX(GR!$A$1:$F$541,MATCH($B71,GR!$A:$A,0),4)</f>
        <v>0</v>
      </c>
      <c r="P71" s="24">
        <f>INDEX(GR!$A$1:$F$541,MATCH($B71,GR!$A:$A,0),5)</f>
        <v>0</v>
      </c>
      <c r="Q71" s="24">
        <f>INDEX(GR!$A$1:$F$541,MATCH($B71,GR!$A:$A,0),6)</f>
        <v>0</v>
      </c>
      <c r="R71" s="21">
        <f t="shared" si="160"/>
        <v>5</v>
      </c>
      <c r="S71" s="22">
        <f t="shared" si="161"/>
        <v>0</v>
      </c>
      <c r="T71" s="22" t="str">
        <f t="shared" si="162"/>
        <v/>
      </c>
      <c r="U71" s="31" t="str">
        <f t="shared" si="163"/>
        <v/>
      </c>
      <c r="V71" s="23">
        <f>INDEX(AE!$A$1:$K$454,MATCH($B71,AE!$A:$A,0),7)</f>
        <v>0</v>
      </c>
      <c r="W71" s="24">
        <f>INDEX(AE!$A$1:$K$454,MATCH($B71,AE!$A:$A,0),8)</f>
        <v>0</v>
      </c>
      <c r="X71" s="24">
        <f>INDEX(AE!$A$1:$K$454,MATCH($B71,AE!$A:$A,0),9)</f>
        <v>0</v>
      </c>
      <c r="Y71" s="24">
        <f>INDEX(AE!$A$1:$K$454,MATCH($B71,AE!$A:$A,0),10)</f>
        <v>1</v>
      </c>
      <c r="Z71" s="25">
        <f>INDEX(AE!$A$1:$K$454,MATCH($B71,AE!$A:$A,0),11)</f>
        <v>1</v>
      </c>
      <c r="AA71" s="21">
        <f t="shared" si="164"/>
        <v>5</v>
      </c>
      <c r="AB71" s="22">
        <f t="shared" si="165"/>
        <v>1</v>
      </c>
      <c r="AC71" s="22">
        <f t="shared" si="166"/>
        <v>0</v>
      </c>
      <c r="AD71" s="31">
        <f t="shared" si="167"/>
        <v>0</v>
      </c>
      <c r="AE71" s="101">
        <f>INDEX(AE!$A$1:$K$459,MATCH($B71,AE!$A:$A,0),2)</f>
        <v>0</v>
      </c>
      <c r="AF71" s="102">
        <f>INDEX(AE!$A$1:$K$459,MATCH($B71,AE!$A:$A,0),3)</f>
        <v>0</v>
      </c>
      <c r="AG71" s="102">
        <f>INDEX(AE!$A$1:$K$459,MATCH($B71,AE!$A:$A,0),4)</f>
        <v>0</v>
      </c>
      <c r="AH71" s="102">
        <f>INDEX(AE!$A$1:$K$459,MATCH($B71,AE!$A:$A,0),5)</f>
        <v>1</v>
      </c>
      <c r="AI71" s="152">
        <f>INDEX(AE!$A$1:$K$459,MATCH($B71,AE!$A:$A,0),6)</f>
        <v>2</v>
      </c>
      <c r="AJ71" s="27">
        <f t="shared" si="168"/>
        <v>1.5</v>
      </c>
      <c r="AK71" s="22">
        <f t="shared" si="169"/>
        <v>1</v>
      </c>
      <c r="AL71" s="31">
        <f t="shared" si="170"/>
        <v>1</v>
      </c>
      <c r="AM71" s="28">
        <f t="shared" si="171"/>
        <v>0.66666666666666663</v>
      </c>
      <c r="AN71" s="32">
        <f t="shared" si="172"/>
        <v>0.5</v>
      </c>
    </row>
    <row r="72" spans="1:42" hidden="1">
      <c r="A72" s="108" t="s">
        <v>647</v>
      </c>
      <c r="B72" s="108" t="s">
        <v>410</v>
      </c>
      <c r="C72" s="7"/>
      <c r="D72" s="23">
        <f>INDEX(PR!$A$1:$F$508,MATCH($B72,PR!$A:$A,0),2)</f>
        <v>4</v>
      </c>
      <c r="E72" s="24">
        <f>INDEX(PR!$A$1:$F$508,MATCH($B72,PR!$A:$A,0),3)</f>
        <v>5</v>
      </c>
      <c r="F72" s="24">
        <f>INDEX(PR!$A$1:$F$508,MATCH($B72,PR!$A:$A,0),4)</f>
        <v>4</v>
      </c>
      <c r="G72" s="24">
        <f>INDEX(PR!$A$1:$F$508,MATCH($B72,PR!$A:$A,0),5)</f>
        <v>3</v>
      </c>
      <c r="H72" s="25">
        <f>INDEX(PR!$A$1:$F$508,MATCH($B72,PR!$A:$A,0),6)</f>
        <v>2</v>
      </c>
      <c r="I72" s="19">
        <f t="shared" si="156"/>
        <v>5</v>
      </c>
      <c r="J72" s="22">
        <f t="shared" si="157"/>
        <v>3.6</v>
      </c>
      <c r="K72" s="22">
        <f t="shared" si="158"/>
        <v>-2</v>
      </c>
      <c r="L72" s="31">
        <f t="shared" si="159"/>
        <v>-0.5</v>
      </c>
      <c r="M72" s="24">
        <f>INDEX(GR!$A$1:$F$541,MATCH($B72,GR!$A:$A,0),2)</f>
        <v>5</v>
      </c>
      <c r="N72" s="24">
        <f>INDEX(GR!$A$1:$F$541,MATCH($B72,GR!$A:$A,0),3)</f>
        <v>1</v>
      </c>
      <c r="O72" s="24">
        <f>INDEX(GR!$A$1:$F$541,MATCH($B72,GR!$A:$A,0),4)</f>
        <v>4</v>
      </c>
      <c r="P72" s="24">
        <f>INDEX(GR!$A$1:$F$541,MATCH($B72,GR!$A:$A,0),5)</f>
        <v>3</v>
      </c>
      <c r="Q72" s="24">
        <f>INDEX(GR!$A$1:$F$541,MATCH($B72,GR!$A:$A,0),6)</f>
        <v>2</v>
      </c>
      <c r="R72" s="21">
        <f t="shared" si="160"/>
        <v>5</v>
      </c>
      <c r="S72" s="22">
        <f t="shared" si="161"/>
        <v>3</v>
      </c>
      <c r="T72" s="22">
        <f t="shared" si="162"/>
        <v>-1.25</v>
      </c>
      <c r="U72" s="31">
        <f t="shared" si="163"/>
        <v>-0.38461538461538464</v>
      </c>
      <c r="V72" s="23">
        <f>INDEX(AE!$A$1:$K$454,MATCH($B72,AE!$A:$A,0),7)</f>
        <v>4</v>
      </c>
      <c r="W72" s="24">
        <f>INDEX(AE!$A$1:$K$454,MATCH($B72,AE!$A:$A,0),8)</f>
        <v>4</v>
      </c>
      <c r="X72" s="24">
        <f>INDEX(AE!$A$1:$K$454,MATCH($B72,AE!$A:$A,0),9)</f>
        <v>4</v>
      </c>
      <c r="Y72" s="24">
        <f>INDEX(AE!$A$1:$K$454,MATCH($B72,AE!$A:$A,0),10)</f>
        <v>3</v>
      </c>
      <c r="Z72" s="25">
        <f>INDEX(AE!$A$1:$K$454,MATCH($B72,AE!$A:$A,0),11)</f>
        <v>1</v>
      </c>
      <c r="AA72" s="21">
        <f t="shared" si="164"/>
        <v>5</v>
      </c>
      <c r="AB72" s="22">
        <f t="shared" si="165"/>
        <v>3.2</v>
      </c>
      <c r="AC72" s="22">
        <f t="shared" si="166"/>
        <v>-2.75</v>
      </c>
      <c r="AD72" s="31">
        <f t="shared" si="167"/>
        <v>-0.73333333333333328</v>
      </c>
      <c r="AE72" s="101">
        <f>INDEX(AE!$A$1:$K$459,MATCH($B72,AE!$A:$A,0),2)</f>
        <v>5</v>
      </c>
      <c r="AF72" s="102">
        <f>INDEX(AE!$A$1:$K$459,MATCH($B72,AE!$A:$A,0),3)</f>
        <v>5</v>
      </c>
      <c r="AG72" s="102">
        <f>INDEX(AE!$A$1:$K$459,MATCH($B72,AE!$A:$A,0),4)</f>
        <v>4</v>
      </c>
      <c r="AH72" s="102">
        <f>INDEX(AE!$A$1:$K$459,MATCH($B72,AE!$A:$A,0),5)</f>
        <v>3</v>
      </c>
      <c r="AI72" s="152">
        <f>INDEX(AE!$A$1:$K$459,MATCH($B72,AE!$A:$A,0),6)</f>
        <v>1</v>
      </c>
      <c r="AJ72" s="27">
        <f t="shared" si="168"/>
        <v>3.6</v>
      </c>
      <c r="AK72" s="22">
        <f t="shared" si="169"/>
        <v>-3.25</v>
      </c>
      <c r="AL72" s="31">
        <f t="shared" si="170"/>
        <v>-0.76470588235294112</v>
      </c>
      <c r="AM72" s="28">
        <f t="shared" si="171"/>
        <v>0.88888888888888895</v>
      </c>
      <c r="AN72" s="32">
        <f t="shared" si="172"/>
        <v>1</v>
      </c>
    </row>
    <row r="73" spans="1:42" hidden="1">
      <c r="A73" s="108" t="s">
        <v>734</v>
      </c>
      <c r="B73" s="108" t="s">
        <v>411</v>
      </c>
      <c r="C73" s="7"/>
      <c r="D73" s="23">
        <f>INDEX(PR!$A$1:$F$508,MATCH($B73,PR!$A:$A,0),2)</f>
        <v>0</v>
      </c>
      <c r="E73" s="24">
        <f>INDEX(PR!$A$1:$F$508,MATCH($B73,PR!$A:$A,0),3)</f>
        <v>0</v>
      </c>
      <c r="F73" s="24">
        <f>INDEX(PR!$A$1:$F$508,MATCH($B73,PR!$A:$A,0),4)</f>
        <v>0</v>
      </c>
      <c r="G73" s="24">
        <f>INDEX(PR!$A$1:$F$508,MATCH($B73,PR!$A:$A,0),5)</f>
        <v>2</v>
      </c>
      <c r="H73" s="25">
        <f>INDEX(PR!$A$1:$F$508,MATCH($B73,PR!$A:$A,0),6)</f>
        <v>3</v>
      </c>
      <c r="I73" s="19">
        <f t="shared" ref="I73" si="173">COUNTIF(D73:H73,"&lt;20")</f>
        <v>5</v>
      </c>
      <c r="J73" s="22">
        <f t="shared" ref="J73" si="174">IF(AND(D73=0,E73=0,F73=0,G73=0),H73,IF(AND(D73=0,E73=0,F73=0),AVERAGE(G73:H73),IF(AND(E73=0,D73=0),AVERAGE(F73:H73),IF(D73=0,AVERAGE(E73:H73),AVERAGE(D73:H73)))))</f>
        <v>2.5</v>
      </c>
      <c r="K73" s="22">
        <f t="shared" ref="K73" si="175">IF(AND(D73=0,E73=0,F73=0,G73=0),"",IF(AND(D73=0,E73=0,F73=0),H73-G73,IF(AND(D73=0,E73=0),(H73-AVERAGE(F73:G73)),IF(D73=0,(H73-AVERAGE(E73:G73)),(H73-AVERAGE(D73:G73))))))</f>
        <v>1</v>
      </c>
      <c r="L73" s="31">
        <f t="shared" ref="L73" si="176">IF(AND(D73=0,E73=0,F73=0,G73=0),"",IF(AND(D73=0,E73=0,F73=0),K73/G73,IF(AND(D73=0,E73=0),(K73/AVERAGE(F73:G73)),IF(D73=0,(K73/AVERAGE(E73:G73)),(K73/AVERAGE(D73:G73))))))</f>
        <v>0.5</v>
      </c>
      <c r="M73" s="24">
        <f>INDEX(GR!$A$1:$F$541,MATCH($B73,GR!$A:$A,0),2)</f>
        <v>0</v>
      </c>
      <c r="N73" s="24">
        <f>INDEX(GR!$A$1:$F$541,MATCH($B73,GR!$A:$A,0),3)</f>
        <v>0</v>
      </c>
      <c r="O73" s="24">
        <f>INDEX(GR!$A$1:$F$541,MATCH($B73,GR!$A:$A,0),4)</f>
        <v>0</v>
      </c>
      <c r="P73" s="24">
        <f>INDEX(GR!$A$1:$F$541,MATCH($B73,GR!$A:$A,0),5)</f>
        <v>0</v>
      </c>
      <c r="Q73" s="24">
        <f>INDEX(GR!$A$1:$F$541,MATCH($B73,GR!$A:$A,0),6)</f>
        <v>0</v>
      </c>
      <c r="R73" s="21">
        <f t="shared" ref="R73" si="177">COUNTIF(M73:Q73,"&lt;10")</f>
        <v>5</v>
      </c>
      <c r="S73" s="22">
        <f t="shared" ref="S73" si="178">IF(AND(M73=0,N73=0,O73=0,P73=0),Q73,IF(AND(M73=0,N73=0,O73=0),AVERAGE(P73:Q73),IF(AND(N73=0,M73=0),AVERAGE(O73:Q73),IF(M73=0,AVERAGE(N73:Q73),AVERAGE(M73:Q73)))))</f>
        <v>0</v>
      </c>
      <c r="T73" s="22" t="str">
        <f t="shared" ref="T73" si="179">IF(AND(M73=0,N73=0,O73=0,P73=0),"",IF(AND(M73=0,N73=0,O73=0),Q73-P73,IF(AND(M73=0,N73=0),(Q73-AVERAGE(O73:P73)),IF(M73=0,(Q73-AVERAGE(N73:P73)),(Q73-AVERAGE(M73:P73))))))</f>
        <v/>
      </c>
      <c r="U73" s="31" t="str">
        <f t="shared" ref="U73" si="180">IF(AND(M73=0,N73=0,O73=0,P73=0),"",IF(AND(M73=0,N73=0,O73=0),T73/P73,IF(AND(M73=0,N73=0),(T73/AVERAGE(O73:P73)),IF(M73=0,(T73/AVERAGE(N73:P73)),(T73/AVERAGE(M73:P73))))))</f>
        <v/>
      </c>
      <c r="V73" s="23">
        <f>INDEX(AE!$A$1:$K$454,MATCH($B73,AE!$A:$A,0),7)</f>
        <v>0</v>
      </c>
      <c r="W73" s="24">
        <f>INDEX(AE!$A$1:$K$454,MATCH($B73,AE!$A:$A,0),8)</f>
        <v>0</v>
      </c>
      <c r="X73" s="24">
        <f>INDEX(AE!$A$1:$K$454,MATCH($B73,AE!$A:$A,0),9)</f>
        <v>0</v>
      </c>
      <c r="Y73" s="24">
        <f>INDEX(AE!$A$1:$K$454,MATCH($B73,AE!$A:$A,0),10)</f>
        <v>1</v>
      </c>
      <c r="Z73" s="25">
        <f>INDEX(AE!$A$1:$K$454,MATCH($B73,AE!$A:$A,0),11)</f>
        <v>2</v>
      </c>
      <c r="AA73" s="21">
        <f t="shared" ref="AA73" si="181">COUNTIF(V73:Z73,"&lt;10")</f>
        <v>5</v>
      </c>
      <c r="AB73" s="22">
        <f t="shared" ref="AB73" si="182">IF(AND(V73=0,W73=0,X73=0,Y73=0),Z73,IF(AND(V73=0,W73=0,X73=0),AVERAGE(Y73:Z73),IF(AND(W73=0,V73=0),AVERAGE(X73:Z73),IF(V73=0,AVERAGE(W73:Z73),AVERAGE(V73:Z73)))))</f>
        <v>1.5</v>
      </c>
      <c r="AC73" s="22">
        <f t="shared" ref="AC73" si="183">IF(AND(V73=0,W73=0,X73=0,Y73=0),"",IF(AND(V73=0,W73=0,X73=0),Z73-Y73,IF(AND(V73=0,W73=0),(Z73-AVERAGE(X73:Y73)),IF(V73=0,(Z73-AVERAGE(W73:Y73)),(Z73-AVERAGE(V73:Y73))))))</f>
        <v>1</v>
      </c>
      <c r="AD73" s="31">
        <f t="shared" ref="AD73" si="184">IF(AND(V73=0,W73=0,X73=0,Y73=0),"",IF(AND(V73=0,W73=0,X73=0),AC73/Y73,IF(AND(V73=0,W73=0),(AC73/AVERAGE(X73:Y73)),IF(V73=0,(AC73/AVERAGE(W73:Y73)),(AC73/AVERAGE(V73:Y73))))))</f>
        <v>1</v>
      </c>
      <c r="AE73" s="101">
        <f>INDEX(AE!$A$1:$K$459,MATCH($B73,AE!$A:$A,0),2)</f>
        <v>0</v>
      </c>
      <c r="AF73" s="102">
        <f>INDEX(AE!$A$1:$K$459,MATCH($B73,AE!$A:$A,0),3)</f>
        <v>0</v>
      </c>
      <c r="AG73" s="102">
        <f>INDEX(AE!$A$1:$K$459,MATCH($B73,AE!$A:$A,0),4)</f>
        <v>0</v>
      </c>
      <c r="AH73" s="102">
        <f>INDEX(AE!$A$1:$K$459,MATCH($B73,AE!$A:$A,0),5)</f>
        <v>1</v>
      </c>
      <c r="AI73" s="152">
        <f>INDEX(AE!$A$1:$K$459,MATCH($B73,AE!$A:$A,0),6)</f>
        <v>2</v>
      </c>
      <c r="AJ73" s="27">
        <f t="shared" ref="AJ73" si="185">IF(AND(AE73=0,AF73=0,AG73=0,AH73=0),AI73,IF(AND(AE73=0,AF73=0,AG73=0),AVERAGE(AH73:AI73),IF(AND(AF73=0,AE73=0),AVERAGE(AG73:AI73),IF(AE73=0,AVERAGE(AF73:AI73),AVERAGE(AE73:AI73)))))</f>
        <v>1.5</v>
      </c>
      <c r="AK73" s="22">
        <f t="shared" ref="AK73" si="186">IF(AND(AE73=0,AF73=0,AG73=0,AH73=0),"",IF(AND(AE73=0,AF73=0,AG73=0),AI73-AH73,IF(AND(AE73=0,AF73=0),(AI73-AVERAGE(AG73:AH73)),IF(AE73=0,(AI73-AVERAGE(AF73:AH73)),(AI73-AVERAGE(AE73:AH73))))))</f>
        <v>1</v>
      </c>
      <c r="AL73" s="31">
        <f t="shared" ref="AL73" si="187">IF(AND(AE73=0,AF73=0,AG73=0,AH73=0),"",IF(AND(AE73=0,AF73=0,AG73=0),AK73/AH73,IF(AND(AE73=0,AF73=0),(AK73/AVERAGE(AG73:AH73)),IF(AE73=0,(AK73/AVERAGE(AF73:AH73)),(AK73/AVERAGE(AE73:AH73))))))</f>
        <v>1</v>
      </c>
      <c r="AM73" s="28">
        <f t="shared" ref="AM73" si="188">IF(AJ73=0,"",AB73/AJ73)</f>
        <v>1</v>
      </c>
      <c r="AN73" s="32">
        <f t="shared" ref="AN73" si="189">IF(AI73=0,"",Z73/AI73)</f>
        <v>1</v>
      </c>
    </row>
    <row r="74" spans="1:42" s="81" customFormat="1">
      <c r="A74" s="120" t="s">
        <v>648</v>
      </c>
      <c r="B74" s="120" t="s">
        <v>649</v>
      </c>
      <c r="C74" s="151"/>
      <c r="D74" s="93">
        <f>SUM(D53:D72)</f>
        <v>17</v>
      </c>
      <c r="E74" s="94">
        <f t="shared" ref="E74:H74" si="190">SUM(E53:E72)</f>
        <v>18</v>
      </c>
      <c r="F74" s="94">
        <f t="shared" si="190"/>
        <v>14</v>
      </c>
      <c r="G74" s="94">
        <f t="shared" si="190"/>
        <v>21</v>
      </c>
      <c r="H74" s="105">
        <f t="shared" si="190"/>
        <v>21</v>
      </c>
      <c r="I74" s="325">
        <f t="shared" si="103"/>
        <v>3</v>
      </c>
      <c r="J74" s="122">
        <f t="shared" si="104"/>
        <v>18.2</v>
      </c>
      <c r="K74" s="122">
        <f t="shared" si="105"/>
        <v>3.5</v>
      </c>
      <c r="L74" s="119">
        <f t="shared" si="135"/>
        <v>0.2</v>
      </c>
      <c r="M74" s="93">
        <f>SUM(M53:M72)</f>
        <v>9</v>
      </c>
      <c r="N74" s="94">
        <f t="shared" ref="N74:Q74" si="191">SUM(N53:N72)</f>
        <v>7</v>
      </c>
      <c r="O74" s="94">
        <f t="shared" si="191"/>
        <v>14</v>
      </c>
      <c r="P74" s="94">
        <f t="shared" si="191"/>
        <v>16</v>
      </c>
      <c r="Q74" s="105">
        <f t="shared" si="191"/>
        <v>8</v>
      </c>
      <c r="R74" s="211">
        <f t="shared" si="93"/>
        <v>3</v>
      </c>
      <c r="S74" s="122">
        <f t="shared" si="94"/>
        <v>10.8</v>
      </c>
      <c r="T74" s="122">
        <f t="shared" si="95"/>
        <v>-3.5</v>
      </c>
      <c r="U74" s="324">
        <f t="shared" si="136"/>
        <v>-0.30434782608695654</v>
      </c>
      <c r="V74" s="93">
        <f>SUM(V53:V72)</f>
        <v>16</v>
      </c>
      <c r="W74" s="94">
        <f t="shared" ref="W74:Z74" si="192">SUM(W53:W72)</f>
        <v>16</v>
      </c>
      <c r="X74" s="94">
        <f t="shared" si="192"/>
        <v>12</v>
      </c>
      <c r="Y74" s="94">
        <f t="shared" si="192"/>
        <v>20</v>
      </c>
      <c r="Z74" s="105">
        <f t="shared" si="192"/>
        <v>13</v>
      </c>
      <c r="AA74" s="123">
        <f t="shared" si="149"/>
        <v>0</v>
      </c>
      <c r="AB74" s="122">
        <f t="shared" si="150"/>
        <v>15.4</v>
      </c>
      <c r="AC74" s="122">
        <f t="shared" si="151"/>
        <v>-3</v>
      </c>
      <c r="AD74" s="330">
        <f t="shared" si="137"/>
        <v>-0.1875</v>
      </c>
      <c r="AE74" s="93">
        <f>SUM(AE67:AE72)</f>
        <v>7</v>
      </c>
      <c r="AF74" s="94">
        <f t="shared" ref="AF74:AI74" si="193">SUM(AF67:AF72)</f>
        <v>6</v>
      </c>
      <c r="AG74" s="94">
        <f t="shared" si="193"/>
        <v>4</v>
      </c>
      <c r="AH74" s="94">
        <f t="shared" si="193"/>
        <v>5</v>
      </c>
      <c r="AI74" s="105">
        <f t="shared" si="193"/>
        <v>3</v>
      </c>
      <c r="AJ74" s="124">
        <f t="shared" si="152"/>
        <v>5</v>
      </c>
      <c r="AK74" s="122">
        <f t="shared" si="153"/>
        <v>-2.5</v>
      </c>
      <c r="AL74" s="329">
        <f t="shared" si="138"/>
        <v>-0.45454545454545453</v>
      </c>
      <c r="AM74" s="125">
        <f t="shared" si="154"/>
        <v>3.08</v>
      </c>
      <c r="AN74" s="126">
        <f t="shared" si="155"/>
        <v>4.333333333333333</v>
      </c>
      <c r="AO74" s="210">
        <v>2.93</v>
      </c>
      <c r="AP74" s="210">
        <v>2.46</v>
      </c>
    </row>
    <row r="75" spans="1:42">
      <c r="L75" s="167"/>
      <c r="U75" s="167"/>
      <c r="AD75" s="167"/>
      <c r="AE75" s="212"/>
      <c r="AF75" s="212"/>
      <c r="AG75" s="212"/>
      <c r="AH75" s="212"/>
      <c r="AI75" s="212"/>
      <c r="AJ75" s="167"/>
      <c r="AK75" s="167"/>
      <c r="AL75" s="167"/>
    </row>
    <row r="76" spans="1:42">
      <c r="A76" s="85" t="s">
        <v>105</v>
      </c>
      <c r="B76" s="85" t="s">
        <v>106</v>
      </c>
    </row>
    <row r="77" spans="1:42">
      <c r="A77" s="85" t="s">
        <v>107</v>
      </c>
      <c r="B77" s="99" t="s">
        <v>108</v>
      </c>
    </row>
    <row r="79" spans="1:42">
      <c r="A79" s="85" t="s">
        <v>109</v>
      </c>
      <c r="B79" s="85" t="s">
        <v>106</v>
      </c>
    </row>
    <row r="80" spans="1:42">
      <c r="A80" s="85" t="s">
        <v>110</v>
      </c>
      <c r="B80" s="99" t="s">
        <v>108</v>
      </c>
    </row>
    <row r="82" spans="1:2">
      <c r="A82" s="85" t="s">
        <v>111</v>
      </c>
      <c r="B82" s="85" t="s">
        <v>106</v>
      </c>
    </row>
    <row r="83" spans="1:2">
      <c r="A83" s="85" t="s">
        <v>110</v>
      </c>
      <c r="B83" s="99" t="s">
        <v>108</v>
      </c>
    </row>
    <row r="85" spans="1:2">
      <c r="A85" s="85" t="s">
        <v>112</v>
      </c>
      <c r="B85" s="99" t="s">
        <v>108</v>
      </c>
    </row>
    <row r="87" spans="1:2">
      <c r="A87" s="85" t="s">
        <v>113</v>
      </c>
      <c r="B87" s="85" t="s">
        <v>114</v>
      </c>
    </row>
    <row r="88" spans="1:2">
      <c r="A88" s="85" t="s">
        <v>115</v>
      </c>
      <c r="B88" s="85" t="s">
        <v>114</v>
      </c>
    </row>
    <row r="90" spans="1:2">
      <c r="A90" s="85" t="s">
        <v>116</v>
      </c>
      <c r="B90" s="85" t="s">
        <v>117</v>
      </c>
    </row>
    <row r="91" spans="1:2">
      <c r="A91" s="85" t="s">
        <v>118</v>
      </c>
      <c r="B91" s="85" t="s">
        <v>117</v>
      </c>
    </row>
    <row r="93" spans="1:2">
      <c r="A93" s="85" t="s">
        <v>119</v>
      </c>
    </row>
    <row r="94" spans="1:2">
      <c r="A94" s="85" t="s">
        <v>120</v>
      </c>
    </row>
  </sheetData>
  <mergeCells count="24">
    <mergeCell ref="AJ1:AL1"/>
    <mergeCell ref="D1:H1"/>
    <mergeCell ref="I1:L1"/>
    <mergeCell ref="M1:Q1"/>
    <mergeCell ref="R1:U1"/>
    <mergeCell ref="V1:Z1"/>
    <mergeCell ref="AA1:AD1"/>
    <mergeCell ref="AE1:AI1"/>
    <mergeCell ref="AA30:AD30"/>
    <mergeCell ref="AE30:AI30"/>
    <mergeCell ref="AJ30:AL30"/>
    <mergeCell ref="D42:H42"/>
    <mergeCell ref="I42:L42"/>
    <mergeCell ref="M42:Q42"/>
    <mergeCell ref="R42:U42"/>
    <mergeCell ref="V42:Z42"/>
    <mergeCell ref="AA42:AD42"/>
    <mergeCell ref="AE42:AI42"/>
    <mergeCell ref="AJ42:AL42"/>
    <mergeCell ref="D30:H30"/>
    <mergeCell ref="I30:L30"/>
    <mergeCell ref="M30:Q30"/>
    <mergeCell ref="R30:U30"/>
    <mergeCell ref="V30:Z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1618-7656-E948-996B-72E58F5C6B8C}">
  <dimension ref="A1:AN50"/>
  <sheetViews>
    <sheetView workbookViewId="0">
      <selection sqref="A1:AR1048576"/>
    </sheetView>
  </sheetViews>
  <sheetFormatPr defaultColWidth="9.69921875" defaultRowHeight="14.4"/>
  <cols>
    <col min="1" max="1" width="25.796875" style="85" customWidth="1"/>
    <col min="2" max="2" width="12.296875" style="85" customWidth="1"/>
    <col min="3" max="30" width="6.796875" style="85" customWidth="1"/>
    <col min="31" max="35" width="6.796875" style="98" customWidth="1"/>
    <col min="36" max="38" width="6.796875" style="85" customWidth="1"/>
    <col min="39" max="40" width="7.796875" style="85" customWidth="1"/>
    <col min="41" max="16384" width="9.69921875" style="85"/>
  </cols>
  <sheetData>
    <row r="1" spans="1:40" s="5" customFormat="1">
      <c r="A1" s="1" t="s">
        <v>121</v>
      </c>
      <c r="B1" s="2"/>
      <c r="C1" s="2"/>
      <c r="D1" s="359" t="s">
        <v>0</v>
      </c>
      <c r="E1" s="371"/>
      <c r="F1" s="371"/>
      <c r="G1" s="371"/>
      <c r="H1" s="371"/>
      <c r="I1" s="369" t="s">
        <v>0</v>
      </c>
      <c r="J1" s="371"/>
      <c r="K1" s="371"/>
      <c r="L1" s="372"/>
      <c r="M1" s="366" t="s">
        <v>1</v>
      </c>
      <c r="N1" s="360"/>
      <c r="O1" s="360"/>
      <c r="P1" s="360"/>
      <c r="Q1" s="360"/>
      <c r="R1" s="369" t="s">
        <v>1</v>
      </c>
      <c r="S1" s="360"/>
      <c r="T1" s="360"/>
      <c r="U1" s="370"/>
      <c r="V1" s="359" t="s">
        <v>2</v>
      </c>
      <c r="W1" s="371"/>
      <c r="X1" s="371"/>
      <c r="Y1" s="371"/>
      <c r="Z1" s="371"/>
      <c r="AA1" s="356" t="s">
        <v>2</v>
      </c>
      <c r="AB1" s="357"/>
      <c r="AC1" s="357"/>
      <c r="AD1" s="358"/>
      <c r="AE1" s="367" t="s">
        <v>3</v>
      </c>
      <c r="AF1" s="368"/>
      <c r="AG1" s="368"/>
      <c r="AH1" s="368"/>
      <c r="AI1" s="368"/>
      <c r="AJ1" s="369" t="s">
        <v>3</v>
      </c>
      <c r="AK1" s="360"/>
      <c r="AL1" s="370"/>
      <c r="AM1" s="3" t="s">
        <v>4</v>
      </c>
      <c r="AN1" s="4" t="s">
        <v>707</v>
      </c>
    </row>
    <row r="2" spans="1:40" s="5" customFormat="1">
      <c r="A2" s="6" t="s">
        <v>594</v>
      </c>
      <c r="B2" s="7" t="s">
        <v>6</v>
      </c>
      <c r="C2" s="7"/>
      <c r="D2" s="8" t="s">
        <v>7</v>
      </c>
      <c r="E2" s="9" t="s">
        <v>8</v>
      </c>
      <c r="F2" s="9" t="s">
        <v>9</v>
      </c>
      <c r="G2" s="9" t="s">
        <v>10</v>
      </c>
      <c r="H2" s="9" t="s">
        <v>707</v>
      </c>
      <c r="I2" s="10" t="s">
        <v>14</v>
      </c>
      <c r="J2" s="13" t="s">
        <v>4</v>
      </c>
      <c r="K2" s="13" t="s">
        <v>12</v>
      </c>
      <c r="L2" s="12" t="s">
        <v>13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707</v>
      </c>
      <c r="R2" s="10" t="s">
        <v>144</v>
      </c>
      <c r="S2" s="13" t="s">
        <v>4</v>
      </c>
      <c r="T2" s="13" t="s">
        <v>12</v>
      </c>
      <c r="U2" s="14" t="s">
        <v>13</v>
      </c>
      <c r="V2" s="8" t="s">
        <v>7</v>
      </c>
      <c r="W2" s="9" t="s">
        <v>8</v>
      </c>
      <c r="X2" s="9" t="s">
        <v>9</v>
      </c>
      <c r="Y2" s="9" t="s">
        <v>10</v>
      </c>
      <c r="Z2" s="9" t="s">
        <v>707</v>
      </c>
      <c r="AA2" s="10" t="s">
        <v>145</v>
      </c>
      <c r="AB2" s="13" t="s">
        <v>4</v>
      </c>
      <c r="AC2" s="13" t="s">
        <v>12</v>
      </c>
      <c r="AD2" s="12" t="s">
        <v>13</v>
      </c>
      <c r="AE2" s="100" t="s">
        <v>7</v>
      </c>
      <c r="AF2" s="11" t="s">
        <v>8</v>
      </c>
      <c r="AG2" s="11" t="s">
        <v>9</v>
      </c>
      <c r="AH2" s="11" t="s">
        <v>10</v>
      </c>
      <c r="AI2" s="11" t="s">
        <v>707</v>
      </c>
      <c r="AJ2" s="15" t="s">
        <v>4</v>
      </c>
      <c r="AK2" s="13" t="s">
        <v>12</v>
      </c>
      <c r="AL2" s="12" t="s">
        <v>13</v>
      </c>
      <c r="AM2" s="16" t="s">
        <v>16</v>
      </c>
      <c r="AN2" s="17" t="s">
        <v>16</v>
      </c>
    </row>
    <row r="3" spans="1:40" s="5" customFormat="1">
      <c r="A3" s="95" t="s">
        <v>650</v>
      </c>
      <c r="B3" s="88" t="s">
        <v>321</v>
      </c>
      <c r="C3" s="344" t="s">
        <v>20</v>
      </c>
      <c r="D3" s="147">
        <f>INDEX(PR!$A$1:$F$508,MATCH($B3,PR!$A:$A,0),2)</f>
        <v>19</v>
      </c>
      <c r="E3" s="148">
        <f>INDEX(PR!$A$1:$F$508,MATCH($B3,PR!$A:$A,0),3)</f>
        <v>13</v>
      </c>
      <c r="F3" s="148">
        <f>INDEX(PR!$A$1:$F$508,MATCH($B3,PR!$A:$A,0),4)</f>
        <v>14</v>
      </c>
      <c r="G3" s="148">
        <f>INDEX(PR!$A$1:$F$508,MATCH($B3,PR!$A:$A,0),5)</f>
        <v>9</v>
      </c>
      <c r="H3" s="148">
        <f>INDEX(PR!$A$1:$F$508,MATCH($B3,PR!$A:$A,0),6)</f>
        <v>4</v>
      </c>
      <c r="I3" s="34">
        <f>COUNTIF(D3:H3,"&lt;10")</f>
        <v>2</v>
      </c>
      <c r="J3" s="149">
        <f t="shared" ref="J3:J11" si="0">IF(AND(D3=0,E3=0,F3=0,G3=0),H3,IF(AND(D3=0,E3=0,F3=0),AVERAGE(G3:H3),IF(AND(E3=0,D3=0),AVERAGE(F3:H3),IF(D3=0,AVERAGE(E3:H3),AVERAGE(D3:H3)))))</f>
        <v>11.8</v>
      </c>
      <c r="K3" s="149">
        <f t="shared" ref="K3:K11" si="1">IF(AND(D3=0,E3=0,F3=0,G3=0),"",IF(AND(D3=0,E3=0,F3=0),H3-G3,IF(AND(D3=0,E3=0),(H3-AVERAGE(F3:G3)),IF(D3=0,(H3-AVERAGE(E3:G3)),(H3-AVERAGE(D3:G3))))))</f>
        <v>-9.75</v>
      </c>
      <c r="L3" s="35">
        <f>IF(AND(D3=0,E3=0,F3=0,G3=0),"",IF(AND(D3=0,E3=0,F3=0),K3/G3,IF(AND(D3=0,E3=0),(K3/AVERAGE(F3:G3)),IF(D3=0,(K3/AVERAGE(E3:G3)),(K3/AVERAGE(D3:G3))))))</f>
        <v>-0.70909090909090911</v>
      </c>
      <c r="M3" s="148">
        <f>INDEX(GR!$A$1:$F$541,MATCH($B3,GR!$A:$A,0),2)</f>
        <v>3</v>
      </c>
      <c r="N3" s="148">
        <f>INDEX(GR!$A$1:$F$541,MATCH($B3,GR!$A:$A,0),3)</f>
        <v>2</v>
      </c>
      <c r="O3" s="148">
        <f>INDEX(GR!$A$1:$F$541,MATCH($B3,GR!$A:$A,0),4)</f>
        <v>1</v>
      </c>
      <c r="P3" s="148">
        <f>INDEX(GR!$A$1:$F$541,MATCH($B3,GR!$A:$A,0),5)</f>
        <v>3</v>
      </c>
      <c r="Q3" s="148">
        <f>INDEX(GR!$A$1:$F$541,MATCH($B3,GR!$A:$A,0),6)</f>
        <v>1</v>
      </c>
      <c r="R3" s="36">
        <f t="shared" ref="R3:R11" si="2">COUNTIF(M3:Q3,"&lt;5")</f>
        <v>5</v>
      </c>
      <c r="S3" s="37">
        <f t="shared" ref="S3:S11" si="3">IF(AND(M3=0,N3=0,O3=0,P3=0),Q3,IF(AND(M3=0,N3=0,O3=0),AVERAGE(P3:Q3),IF(AND(N3=0,M3=0),AVERAGE(O3:Q3),IF(M3=0,AVERAGE(N3:Q3),AVERAGE(M3:Q3)))))</f>
        <v>2</v>
      </c>
      <c r="T3" s="37">
        <f t="shared" ref="T3:T11" si="4">IF(AND(M3=0,N3=0,O3=0,P3=0),"",IF(AND(M3=0,N3=0,O3=0),Q3-P3,IF(AND(M3=0,N3=0),(Q3-AVERAGE(O3:P3)),IF(M3=0,(Q3-AVERAGE(N3:P3)),(Q3-AVERAGE(M3:P3))))))</f>
        <v>-1.25</v>
      </c>
      <c r="U3" s="35">
        <f>IF(AND(M3=0,N3=0,O3=0,P3=0),"",IF(AND(M3=0,N3=0,O3=0),T3/P3,IF(AND(M3=0,N3=0),(T3/AVERAGE(O3:P3)),IF(M3=0,(T3/AVERAGE(N3:P3)),(T3/AVERAGE(M3:P3))))))</f>
        <v>-0.55555555555555558</v>
      </c>
      <c r="V3" s="38">
        <f>INDEX(AE!$A$1:$K$501,MATCH($B3,AE!$A:$A,0),7)</f>
        <v>3</v>
      </c>
      <c r="W3" s="39">
        <f>INDEX(AE!$A$1:$K$501,MATCH($B3,AE!$A:$A,0),8)</f>
        <v>4</v>
      </c>
      <c r="X3" s="39">
        <f>INDEX(AE!$A$1:$K$501,MATCH($B3,AE!$A:$A,0),9)</f>
        <v>6</v>
      </c>
      <c r="Y3" s="39">
        <f>INDEX(AE!$A$1:$K$501,MATCH($B3,AE!$A:$A,0),10)</f>
        <v>1</v>
      </c>
      <c r="Z3" s="150">
        <f>INDEX(AE!$A$1:$K$501,MATCH($B3,AE!$A:$A,0),11)</f>
        <v>0</v>
      </c>
      <c r="AA3" s="36">
        <f t="shared" ref="AA3:AA11" si="5">COUNTIF(V3:Z3,"&lt;5")</f>
        <v>4</v>
      </c>
      <c r="AB3" s="37">
        <f>IF(AND(V3=0,W3=0,X3=0,Y3=0),Z3,IF(AND(V3=0,W3=0,X3=0),AVERAGE(Y3:Z3),IF(AND(W3=0,V3=0),AVERAGE(X3:Z3),IF(V3=0,AVERAGE(W3:Z3),AVERAGE(V3:Z3)))))</f>
        <v>2.8</v>
      </c>
      <c r="AC3" s="37">
        <f>IF(AND(V3=0,W3=0,X3=0,Y3=0),"",IF(AND(V3=0,W3=0,X3=0),Z3-Y3,IF(AND(V3=0,W3=0),(Z3-AVERAGE(X3:Y3)),IF(V3=0,(Z3-AVERAGE(W3:Y3)),(Z3-AVERAGE(V3:Y3))))))</f>
        <v>-3.5</v>
      </c>
      <c r="AD3" s="35">
        <f>IF(AND(V3=0,W3=0,X3=0,Y3=0),"",IF(AND(V3=0,W3=0,X3=0),AC3/Y3,IF(AND(V3=0,W3=0),(AC3/AVERAGE(X3:Y3)),IF(V3=0,(AC3/AVERAGE(W3:Y3)),(AC3/AVERAGE(V3:Y3))))))</f>
        <v>-1</v>
      </c>
      <c r="AE3" s="106">
        <f>INDEX(AE!$A$1:$K$501,MATCH($B3,AE!$A:$A,0),2)</f>
        <v>4</v>
      </c>
      <c r="AF3" s="107">
        <f>INDEX(AE!$A$1:$K$501,MATCH($B3,AE!$A:$A,0),3)</f>
        <v>4</v>
      </c>
      <c r="AG3" s="107">
        <f>INDEX(AE!$A$1:$K$501,MATCH($B3,AE!$A:$A,0),4)</f>
        <v>7</v>
      </c>
      <c r="AH3" s="107">
        <f>INDEX(AE!$A$1:$K$501,MATCH($B3,AE!$A:$A,0),5)</f>
        <v>3</v>
      </c>
      <c r="AI3" s="154">
        <f>INDEX(AE!$A$1:$K$501,MATCH($B3,AE!$A:$A,0),6)</f>
        <v>0</v>
      </c>
      <c r="AJ3" s="40">
        <f>IF(AND(AE3=0,AF3=0,AG3=0,AH3=0),AI3,IF(AND(AE3=0,AF3=0,AG3=0),AVERAGE(AH3:AI3),IF(AND(AF3=0,AE3=0),AVERAGE(AG3:AI3),IF(AE3=0,AVERAGE(AF3:AI3),AVERAGE(AE3:AI3)))))</f>
        <v>3.6</v>
      </c>
      <c r="AK3" s="37">
        <f>IF(AND(AE3=0,AF3=0,AG3=0,AH3=0),"",IF(AND(AE3=0,AF3=0,AG3=0),AI3-AH3,IF(AND(AE3=0,AF3=0),(AI3-AVERAGE(AG3:AH3)),IF(AE3=0,(AI3-AVERAGE(AF3:AH3)),(AI3-AVERAGE(AE3:AH3))))))</f>
        <v>-4.5</v>
      </c>
      <c r="AL3" s="35">
        <f>IF(AND(AE3=0,AF3=0,AG3=0,AH3=0),"",IF(AND(AE3=0,AF3=0,AG3=0),AK3/AVERAGE(AI3:AI3),IF(AND(AE3=0,AF3=0),(AK3/AVERAGE(AG3:AH3)),IF(AE3=0,(AK3/AVERAGE(AF3:AH3)),(AK3/AVERAGE(AE3:AH3))))))</f>
        <v>-1</v>
      </c>
      <c r="AM3" s="41">
        <f t="shared" ref="AM3:AM11" si="6">IF(AJ3=0,"",AB3/AJ3)</f>
        <v>0.77777777777777768</v>
      </c>
      <c r="AN3" s="42" t="str">
        <f t="shared" ref="AN3:AN11" si="7">IF(AI3=0,"",Z3/AI3)</f>
        <v/>
      </c>
    </row>
    <row r="4" spans="1:40" s="5" customFormat="1">
      <c r="A4" s="88" t="s">
        <v>651</v>
      </c>
      <c r="B4" s="88" t="s">
        <v>322</v>
      </c>
      <c r="C4" s="345" t="s">
        <v>20</v>
      </c>
      <c r="D4" s="147">
        <f>INDEX(PR!$A$1:$F$508,MATCH($B4,PR!$A:$A,0),2)</f>
        <v>7</v>
      </c>
      <c r="E4" s="148">
        <f>INDEX(PR!$A$1:$F$508,MATCH($B4,PR!$A:$A,0),3)</f>
        <v>7</v>
      </c>
      <c r="F4" s="148">
        <f>INDEX(PR!$A$1:$F$508,MATCH($B4,PR!$A:$A,0),4)</f>
        <v>4</v>
      </c>
      <c r="G4" s="148">
        <f>INDEX(PR!$A$1:$F$508,MATCH($B4,PR!$A:$A,0),5)</f>
        <v>2</v>
      </c>
      <c r="H4" s="148">
        <f>INDEX(PR!$A$1:$F$508,MATCH($B4,PR!$A:$A,0),6)</f>
        <v>0</v>
      </c>
      <c r="I4" s="34">
        <f t="shared" ref="I4:I11" si="8">COUNTIF(D4:H4,"&lt;10")</f>
        <v>5</v>
      </c>
      <c r="J4" s="149">
        <f t="shared" si="0"/>
        <v>4</v>
      </c>
      <c r="K4" s="149">
        <f t="shared" si="1"/>
        <v>-5</v>
      </c>
      <c r="L4" s="35">
        <f t="shared" ref="L4:L11" si="9">IF(AND(D4=0,E4=0,F4=0,G4=0),"",IF(AND(D4=0,E4=0,F4=0),K4/G4,IF(AND(D4=0,E4=0),(K4/AVERAGE(F4:G4)),IF(D4=0,(K4/AVERAGE(E4:G4)),(K4/AVERAGE(D4:G4))))))</f>
        <v>-1</v>
      </c>
      <c r="M4" s="148">
        <f>INDEX(GR!$A$1:$F$541,MATCH($B4,GR!$A:$A,0),2)</f>
        <v>0</v>
      </c>
      <c r="N4" s="148">
        <f>INDEX(GR!$A$1:$F$541,MATCH($B4,GR!$A:$A,0),3)</f>
        <v>0</v>
      </c>
      <c r="O4" s="148">
        <f>INDEX(GR!$A$1:$F$541,MATCH($B4,GR!$A:$A,0),4)</f>
        <v>0</v>
      </c>
      <c r="P4" s="148">
        <f>INDEX(GR!$A$1:$F$541,MATCH($B4,GR!$A:$A,0),5)</f>
        <v>0</v>
      </c>
      <c r="Q4" s="148">
        <f>INDEX(GR!$A$1:$F$541,MATCH($B4,GR!$A:$A,0),6)</f>
        <v>0</v>
      </c>
      <c r="R4" s="36">
        <f t="shared" si="2"/>
        <v>5</v>
      </c>
      <c r="S4" s="37">
        <f t="shared" si="3"/>
        <v>0</v>
      </c>
      <c r="T4" s="37" t="str">
        <f t="shared" si="4"/>
        <v/>
      </c>
      <c r="U4" s="35" t="str">
        <f t="shared" ref="U4:U11" si="10">IF(AND(M4=0,N4=0,O4=0,P4=0),"",IF(AND(M4=0,N4=0,O4=0),T4/P4,IF(AND(M4=0,N4=0),(T4/AVERAGE(O4:P4)),IF(M4=0,(T4/AVERAGE(N4:P4)),(T4/AVERAGE(M4:P4))))))</f>
        <v/>
      </c>
      <c r="V4" s="38">
        <f>INDEX(AE!$A$1:$K$501,MATCH($B4,AE!$A:$A,0),7)</f>
        <v>2</v>
      </c>
      <c r="W4" s="39">
        <f>INDEX(AE!$A$1:$K$501,MATCH($B4,AE!$A:$A,0),8)</f>
        <v>3</v>
      </c>
      <c r="X4" s="39">
        <f>INDEX(AE!$A$1:$K$501,MATCH($B4,AE!$A:$A,0),9)</f>
        <v>1</v>
      </c>
      <c r="Y4" s="39">
        <f>INDEX(AE!$A$1:$K$501,MATCH($B4,AE!$A:$A,0),10)</f>
        <v>1</v>
      </c>
      <c r="Z4" s="150">
        <f>INDEX(AE!$A$1:$K$501,MATCH($B4,AE!$A:$A,0),11)</f>
        <v>0</v>
      </c>
      <c r="AA4" s="36">
        <f t="shared" si="5"/>
        <v>5</v>
      </c>
      <c r="AB4" s="37">
        <f t="shared" ref="AB4:AB11" si="11">IF(AND(V4=0,W4=0,X4=0,Y4=0),Z4,IF(AND(V4=0,W4=0,X4=0),AVERAGE(Y4:Z4),IF(AND(W4=0,V4=0),AVERAGE(X4:Z4),IF(V4=0,AVERAGE(W4:Z4),AVERAGE(V4:Z4)))))</f>
        <v>1.4</v>
      </c>
      <c r="AC4" s="37">
        <f t="shared" ref="AC4:AC11" si="12">IF(AND(V4=0,W4=0,X4=0,Y4=0),"",IF(AND(V4=0,W4=0,X4=0),Z4-Y4,IF(AND(V4=0,W4=0),(Z4-AVERAGE(X4:Y4)),IF(V4=0,(Z4-AVERAGE(W4:Y4)),(Z4-AVERAGE(V4:Y4))))))</f>
        <v>-1.75</v>
      </c>
      <c r="AD4" s="35">
        <f t="shared" ref="AD4:AD11" si="13">IF(AND(V4=0,W4=0,X4=0,Y4=0),"",IF(AND(V4=0,W4=0,X4=0),AC4/Y4,IF(AND(V4=0,W4=0),(AC4/AVERAGE(X4:Y4)),IF(V4=0,(AC4/AVERAGE(W4:Y4)),(AC4/AVERAGE(V4:Y4))))))</f>
        <v>-1</v>
      </c>
      <c r="AE4" s="106">
        <f>INDEX(AE!$A$1:$K$501,MATCH($B4,AE!$A:$A,0),2)</f>
        <v>5</v>
      </c>
      <c r="AF4" s="107">
        <f>INDEX(AE!$A$1:$K$501,MATCH($B4,AE!$A:$A,0),3)</f>
        <v>3</v>
      </c>
      <c r="AG4" s="107">
        <f>INDEX(AE!$A$1:$K$501,MATCH($B4,AE!$A:$A,0),4)</f>
        <v>1</v>
      </c>
      <c r="AH4" s="107">
        <f>INDEX(AE!$A$1:$K$501,MATCH($B4,AE!$A:$A,0),5)</f>
        <v>1</v>
      </c>
      <c r="AI4" s="154">
        <f>INDEX(AE!$A$1:$K$501,MATCH($B4,AE!$A:$A,0),6)</f>
        <v>0</v>
      </c>
      <c r="AJ4" s="40">
        <f t="shared" ref="AJ4:AJ11" si="14">IF(AND(AE4=0,AF4=0,AG4=0,AH4=0),AI4,IF(AND(AE4=0,AF4=0,AG4=0),AVERAGE(AH4:AI4),IF(AND(AF4=0,AE4=0),AVERAGE(AG4:AI4),IF(AE4=0,AVERAGE(AF4:AI4),AVERAGE(AE4:AI4)))))</f>
        <v>2</v>
      </c>
      <c r="AK4" s="37">
        <f t="shared" ref="AK4:AK11" si="15">IF(AND(AE4=0,AF4=0,AG4=0,AH4=0),"",IF(AND(AE4=0,AF4=0,AG4=0),AI4-AH4,IF(AND(AE4=0,AF4=0),(AI4-AVERAGE(AG4:AH4)),IF(AE4=0,(AI4-AVERAGE(AF4:AH4)),(AI4-AVERAGE(AE4:AH4))))))</f>
        <v>-2.5</v>
      </c>
      <c r="AL4" s="35">
        <f t="shared" ref="AL4:AL11" si="16">IF(AND(AE4=0,AF4=0,AG4=0,AH4=0),"",IF(AND(AE4=0,AF4=0,AG4=0),AK4/AVERAGE(AI4:AI4),IF(AND(AE4=0,AF4=0),(AK4/AVERAGE(AG4:AH4)),IF(AE4=0,(AK4/AVERAGE(AF4:AH4)),(AK4/AVERAGE(AE4:AH4))))))</f>
        <v>-1</v>
      </c>
      <c r="AM4" s="41">
        <f t="shared" si="6"/>
        <v>0.7</v>
      </c>
      <c r="AN4" s="42" t="str">
        <f t="shared" si="7"/>
        <v/>
      </c>
    </row>
    <row r="5" spans="1:40" s="5" customFormat="1">
      <c r="A5" s="88" t="s">
        <v>652</v>
      </c>
      <c r="B5" s="88" t="s">
        <v>340</v>
      </c>
      <c r="C5" s="346" t="s">
        <v>20</v>
      </c>
      <c r="D5" s="147">
        <f>INDEX(PR!$A$1:$F$508,MATCH($B5,PR!$A:$A,0),2)</f>
        <v>3</v>
      </c>
      <c r="E5" s="148">
        <f>INDEX(PR!$A$1:$F$508,MATCH($B5,PR!$A:$A,0),3)</f>
        <v>3</v>
      </c>
      <c r="F5" s="148">
        <f>INDEX(PR!$A$1:$F$508,MATCH($B5,PR!$A:$A,0),4)</f>
        <v>0</v>
      </c>
      <c r="G5" s="148">
        <f>INDEX(PR!$A$1:$F$508,MATCH($B5,PR!$A:$A,0),5)</f>
        <v>0</v>
      </c>
      <c r="H5" s="148">
        <f>INDEX(PR!$A$1:$F$508,MATCH($B5,PR!$A:$A,0),6)</f>
        <v>0</v>
      </c>
      <c r="I5" s="34">
        <f t="shared" si="8"/>
        <v>5</v>
      </c>
      <c r="J5" s="149">
        <f t="shared" si="0"/>
        <v>1.2</v>
      </c>
      <c r="K5" s="149">
        <f t="shared" si="1"/>
        <v>-1.5</v>
      </c>
      <c r="L5" s="35">
        <f t="shared" si="9"/>
        <v>-1</v>
      </c>
      <c r="M5" s="148">
        <f>INDEX(GR!$A$1:$F$541,MATCH($B5,GR!$A:$A,0),2)</f>
        <v>0</v>
      </c>
      <c r="N5" s="148">
        <f>INDEX(GR!$A$1:$F$541,MATCH($B5,GR!$A:$A,0),3)</f>
        <v>0</v>
      </c>
      <c r="O5" s="148">
        <f>INDEX(GR!$A$1:$F$541,MATCH($B5,GR!$A:$A,0),4)</f>
        <v>0</v>
      </c>
      <c r="P5" s="148">
        <f>INDEX(GR!$A$1:$F$541,MATCH($B5,GR!$A:$A,0),5)</f>
        <v>0</v>
      </c>
      <c r="Q5" s="148">
        <f>INDEX(GR!$A$1:$F$541,MATCH($B5,GR!$A:$A,0),6)</f>
        <v>0</v>
      </c>
      <c r="R5" s="36">
        <f t="shared" si="2"/>
        <v>5</v>
      </c>
      <c r="S5" s="37">
        <f t="shared" si="3"/>
        <v>0</v>
      </c>
      <c r="T5" s="37" t="str">
        <f t="shared" si="4"/>
        <v/>
      </c>
      <c r="U5" s="35" t="str">
        <f t="shared" si="10"/>
        <v/>
      </c>
      <c r="V5" s="38">
        <f>INDEX(AE!$A$1:$K$501,MATCH($B5,AE!$A:$A,0),7)</f>
        <v>2</v>
      </c>
      <c r="W5" s="39">
        <f>INDEX(AE!$A$1:$K$501,MATCH($B5,AE!$A:$A,0),8)</f>
        <v>2</v>
      </c>
      <c r="X5" s="39">
        <f>INDEX(AE!$A$1:$K$501,MATCH($B5,AE!$A:$A,0),9)</f>
        <v>0</v>
      </c>
      <c r="Y5" s="39">
        <f>INDEX(AE!$A$1:$K$501,MATCH($B5,AE!$A:$A,0),10)</f>
        <v>0</v>
      </c>
      <c r="Z5" s="150">
        <f>INDEX(AE!$A$1:$K$501,MATCH($B5,AE!$A:$A,0),11)</f>
        <v>0</v>
      </c>
      <c r="AA5" s="36">
        <f t="shared" si="5"/>
        <v>5</v>
      </c>
      <c r="AB5" s="37">
        <f t="shared" si="11"/>
        <v>0.8</v>
      </c>
      <c r="AC5" s="37">
        <f t="shared" si="12"/>
        <v>-1</v>
      </c>
      <c r="AD5" s="35">
        <f t="shared" si="13"/>
        <v>-1</v>
      </c>
      <c r="AE5" s="106">
        <f>INDEX(AE!$A$1:$K$501,MATCH($B5,AE!$A:$A,0),2)</f>
        <v>2</v>
      </c>
      <c r="AF5" s="107">
        <f>INDEX(AE!$A$1:$K$501,MATCH($B5,AE!$A:$A,0),3)</f>
        <v>3</v>
      </c>
      <c r="AG5" s="107">
        <f>INDEX(AE!$A$1:$K$501,MATCH($B5,AE!$A:$A,0),4)</f>
        <v>0</v>
      </c>
      <c r="AH5" s="107">
        <f>INDEX(AE!$A$1:$K$501,MATCH($B5,AE!$A:$A,0),5)</f>
        <v>0</v>
      </c>
      <c r="AI5" s="154">
        <f>INDEX(AE!$A$1:$K$501,MATCH($B5,AE!$A:$A,0),6)</f>
        <v>0</v>
      </c>
      <c r="AJ5" s="40">
        <f t="shared" si="14"/>
        <v>1</v>
      </c>
      <c r="AK5" s="37">
        <f t="shared" si="15"/>
        <v>-1.25</v>
      </c>
      <c r="AL5" s="35">
        <f t="shared" si="16"/>
        <v>-1</v>
      </c>
      <c r="AM5" s="41">
        <f t="shared" si="6"/>
        <v>0.8</v>
      </c>
      <c r="AN5" s="42" t="str">
        <f t="shared" si="7"/>
        <v/>
      </c>
    </row>
    <row r="6" spans="1:40" s="5" customFormat="1">
      <c r="A6" s="89" t="s">
        <v>653</v>
      </c>
      <c r="B6" s="59" t="s">
        <v>364</v>
      </c>
      <c r="C6" s="347" t="s">
        <v>31</v>
      </c>
      <c r="D6" s="134">
        <f>INDEX(PR!$A$1:$F$508,MATCH($B6,PR!$A:$A,0),2)</f>
        <v>0</v>
      </c>
      <c r="E6" s="135">
        <f>INDEX(PR!$A$1:$F$508,MATCH($B6,PR!$A:$A,0),3)</f>
        <v>0</v>
      </c>
      <c r="F6" s="135">
        <f>INDEX(PR!$A$1:$F$508,MATCH($B6,PR!$A:$A,0),4)</f>
        <v>6</v>
      </c>
      <c r="G6" s="135">
        <f>INDEX(PR!$A$1:$F$508,MATCH($B6,PR!$A:$A,0),5)</f>
        <v>12</v>
      </c>
      <c r="H6" s="135">
        <f>INDEX(PR!$A$1:$F$508,MATCH($B6,PR!$A:$A,0),6)</f>
        <v>14</v>
      </c>
      <c r="I6" s="61">
        <f t="shared" si="8"/>
        <v>3</v>
      </c>
      <c r="J6" s="136">
        <f t="shared" si="0"/>
        <v>10.666666666666666</v>
      </c>
      <c r="K6" s="136">
        <f t="shared" si="1"/>
        <v>5</v>
      </c>
      <c r="L6" s="269">
        <f t="shared" si="9"/>
        <v>0.55555555555555558</v>
      </c>
      <c r="M6" s="135">
        <f>INDEX(GR!$A$1:$F$541,MATCH($B6,GR!$A:$A,0),2)</f>
        <v>0</v>
      </c>
      <c r="N6" s="135">
        <f>INDEX(GR!$A$1:$F$541,MATCH($B6,GR!$A:$A,0),3)</f>
        <v>0</v>
      </c>
      <c r="O6" s="135">
        <f>INDEX(GR!$A$1:$F$541,MATCH($B6,GR!$A:$A,0),4)</f>
        <v>0</v>
      </c>
      <c r="P6" s="135">
        <f>INDEX(GR!$A$1:$F$541,MATCH($B6,GR!$A:$A,0),5)</f>
        <v>3</v>
      </c>
      <c r="Q6" s="135">
        <f>INDEX(GR!$A$1:$F$541,MATCH($B6,GR!$A:$A,0),6)</f>
        <v>1</v>
      </c>
      <c r="R6" s="63">
        <f t="shared" si="2"/>
        <v>5</v>
      </c>
      <c r="S6" s="64">
        <f t="shared" si="3"/>
        <v>2</v>
      </c>
      <c r="T6" s="64">
        <f t="shared" si="4"/>
        <v>-2</v>
      </c>
      <c r="U6" s="62">
        <f t="shared" si="10"/>
        <v>-0.66666666666666663</v>
      </c>
      <c r="V6" s="65">
        <f>INDEX(AE!$A$1:$K$501,MATCH($B6,AE!$A:$A,0),7)</f>
        <v>0</v>
      </c>
      <c r="W6" s="66">
        <f>INDEX(AE!$A$1:$K$501,MATCH($B6,AE!$A:$A,0),8)</f>
        <v>0</v>
      </c>
      <c r="X6" s="66">
        <f>INDEX(AE!$A$1:$K$501,MATCH($B6,AE!$A:$A,0),9)</f>
        <v>3</v>
      </c>
      <c r="Y6" s="66">
        <f>INDEX(AE!$A$1:$K$501,MATCH($B6,AE!$A:$A,0),10)</f>
        <v>8</v>
      </c>
      <c r="Z6" s="67">
        <f>INDEX(AE!$A$1:$K$501,MATCH($B6,AE!$A:$A,0),11)</f>
        <v>9</v>
      </c>
      <c r="AA6" s="63">
        <f t="shared" si="5"/>
        <v>3</v>
      </c>
      <c r="AB6" s="64">
        <f t="shared" si="11"/>
        <v>6.666666666666667</v>
      </c>
      <c r="AC6" s="64">
        <f t="shared" si="12"/>
        <v>3.5</v>
      </c>
      <c r="AD6" s="269">
        <f t="shared" si="13"/>
        <v>0.63636363636363635</v>
      </c>
      <c r="AE6" s="292">
        <f>INDEX(AE!$A$1:$K$501,MATCH($B6,AE!$A:$A,0),2)</f>
        <v>0</v>
      </c>
      <c r="AF6" s="104">
        <f>INDEX(AE!$A$1:$K$501,MATCH($B6,AE!$A:$A,0),3)</f>
        <v>0</v>
      </c>
      <c r="AG6" s="104">
        <f>INDEX(AE!$A$1:$K$501,MATCH($B6,AE!$A:$A,0),4)</f>
        <v>5</v>
      </c>
      <c r="AH6" s="104">
        <f>INDEX(AE!$A$1:$K$501,MATCH($B6,AE!$A:$A,0),5)</f>
        <v>19</v>
      </c>
      <c r="AI6" s="153">
        <f>INDEX(AE!$A$1:$K$501,MATCH($B6,AE!$A:$A,0),6)</f>
        <v>19</v>
      </c>
      <c r="AJ6" s="68">
        <f t="shared" si="14"/>
        <v>14.333333333333334</v>
      </c>
      <c r="AK6" s="64">
        <f t="shared" si="15"/>
        <v>7</v>
      </c>
      <c r="AL6" s="62">
        <f t="shared" si="16"/>
        <v>0.58333333333333337</v>
      </c>
      <c r="AM6" s="69">
        <f t="shared" si="6"/>
        <v>0.46511627906976744</v>
      </c>
      <c r="AN6" s="70">
        <f t="shared" si="7"/>
        <v>0.47368421052631576</v>
      </c>
    </row>
    <row r="7" spans="1:40">
      <c r="A7" s="88" t="s">
        <v>654</v>
      </c>
      <c r="B7" s="88" t="s">
        <v>341</v>
      </c>
      <c r="C7" s="346" t="s">
        <v>20</v>
      </c>
      <c r="D7" s="147">
        <f>INDEX(PR!$A$1:$F$508,MATCH($B7,PR!$A:$A,0),2)</f>
        <v>20</v>
      </c>
      <c r="E7" s="148">
        <f>INDEX(PR!$A$1:$F$508,MATCH($B7,PR!$A:$A,0),3)</f>
        <v>18</v>
      </c>
      <c r="F7" s="148">
        <f>INDEX(PR!$A$1:$F$508,MATCH($B7,PR!$A:$A,0),4)</f>
        <v>16</v>
      </c>
      <c r="G7" s="148">
        <f>INDEX(PR!$A$1:$F$508,MATCH($B7,PR!$A:$A,0),5)</f>
        <v>1</v>
      </c>
      <c r="H7" s="148">
        <f>INDEX(PR!$A$1:$F$508,MATCH($B7,PR!$A:$A,0),6)</f>
        <v>1</v>
      </c>
      <c r="I7" s="34">
        <f t="shared" si="8"/>
        <v>2</v>
      </c>
      <c r="J7" s="149">
        <f t="shared" si="0"/>
        <v>11.2</v>
      </c>
      <c r="K7" s="149">
        <f t="shared" si="1"/>
        <v>-12.75</v>
      </c>
      <c r="L7" s="35">
        <f t="shared" si="9"/>
        <v>-0.92727272727272725</v>
      </c>
      <c r="M7" s="148">
        <f>INDEX(GR!$A$1:$F$541,MATCH($B7,GR!$A:$A,0),2)</f>
        <v>6</v>
      </c>
      <c r="N7" s="148">
        <f>INDEX(GR!$A$1:$F$541,MATCH($B7,GR!$A:$A,0),3)</f>
        <v>2</v>
      </c>
      <c r="O7" s="148">
        <f>INDEX(GR!$A$1:$F$541,MATCH($B7,GR!$A:$A,0),4)</f>
        <v>4</v>
      </c>
      <c r="P7" s="148">
        <f>INDEX(GR!$A$1:$F$541,MATCH($B7,GR!$A:$A,0),5)</f>
        <v>11</v>
      </c>
      <c r="Q7" s="148">
        <f>INDEX(GR!$A$1:$F$541,MATCH($B7,GR!$A:$A,0),6)</f>
        <v>3</v>
      </c>
      <c r="R7" s="36">
        <f t="shared" si="2"/>
        <v>3</v>
      </c>
      <c r="S7" s="37">
        <f t="shared" si="3"/>
        <v>5.2</v>
      </c>
      <c r="T7" s="37">
        <f t="shared" si="4"/>
        <v>-2.75</v>
      </c>
      <c r="U7" s="35">
        <f t="shared" si="10"/>
        <v>-0.47826086956521741</v>
      </c>
      <c r="V7" s="38">
        <f>INDEX(AE!$A$1:$K$501,MATCH($B7,AE!$A:$A,0),7)</f>
        <v>10</v>
      </c>
      <c r="W7" s="39">
        <f>INDEX(AE!$A$1:$K$501,MATCH($B7,AE!$A:$A,0),8)</f>
        <v>16</v>
      </c>
      <c r="X7" s="39">
        <f>INDEX(AE!$A$1:$K$501,MATCH($B7,AE!$A:$A,0),9)</f>
        <v>13</v>
      </c>
      <c r="Y7" s="39">
        <f>INDEX(AE!$A$1:$K$501,MATCH($B7,AE!$A:$A,0),10)</f>
        <v>0</v>
      </c>
      <c r="Z7" s="150">
        <f>INDEX(AE!$A$1:$K$501,MATCH($B7,AE!$A:$A,0),11)</f>
        <v>0</v>
      </c>
      <c r="AA7" s="36">
        <f t="shared" si="5"/>
        <v>2</v>
      </c>
      <c r="AB7" s="37">
        <f t="shared" si="11"/>
        <v>7.8</v>
      </c>
      <c r="AC7" s="37">
        <f t="shared" si="12"/>
        <v>-9.75</v>
      </c>
      <c r="AD7" s="35">
        <f t="shared" si="13"/>
        <v>-1</v>
      </c>
      <c r="AE7" s="106">
        <f>INDEX(AE!$A$1:$K$501,MATCH($B7,AE!$A:$A,0),2)</f>
        <v>17</v>
      </c>
      <c r="AF7" s="107">
        <f>INDEX(AE!$A$1:$K$501,MATCH($B7,AE!$A:$A,0),3)</f>
        <v>29</v>
      </c>
      <c r="AG7" s="107">
        <f>INDEX(AE!$A$1:$K$501,MATCH($B7,AE!$A:$A,0),4)</f>
        <v>23</v>
      </c>
      <c r="AH7" s="107">
        <f>INDEX(AE!$A$1:$K$501,MATCH($B7,AE!$A:$A,0),5)</f>
        <v>2</v>
      </c>
      <c r="AI7" s="154">
        <f>INDEX(AE!$A$1:$K$501,MATCH($B7,AE!$A:$A,0),6)</f>
        <v>0</v>
      </c>
      <c r="AJ7" s="40">
        <f t="shared" si="14"/>
        <v>14.2</v>
      </c>
      <c r="AK7" s="37">
        <f t="shared" si="15"/>
        <v>-17.75</v>
      </c>
      <c r="AL7" s="35">
        <f t="shared" si="16"/>
        <v>-1</v>
      </c>
      <c r="AM7" s="41">
        <f t="shared" si="6"/>
        <v>0.54929577464788737</v>
      </c>
      <c r="AN7" s="42" t="str">
        <f t="shared" si="7"/>
        <v/>
      </c>
    </row>
    <row r="8" spans="1:40">
      <c r="A8" s="89" t="s">
        <v>655</v>
      </c>
      <c r="B8" s="89" t="s">
        <v>361</v>
      </c>
      <c r="C8" s="347" t="s">
        <v>31</v>
      </c>
      <c r="D8" s="134">
        <f>INDEX(PR!$A$1:$F$508,MATCH($B8,PR!$A:$A,0),2)</f>
        <v>0</v>
      </c>
      <c r="E8" s="135">
        <f>INDEX(PR!$A$1:$F$508,MATCH($B8,PR!$A:$A,0),3)</f>
        <v>0</v>
      </c>
      <c r="F8" s="135">
        <f>INDEX(PR!$A$1:$F$508,MATCH($B8,PR!$A:$A,0),4)</f>
        <v>0</v>
      </c>
      <c r="G8" s="135">
        <f>INDEX(PR!$A$1:$F$508,MATCH($B8,PR!$A:$A,0),5)</f>
        <v>30</v>
      </c>
      <c r="H8" s="135">
        <f>INDEX(PR!$A$1:$F$508,MATCH($B8,PR!$A:$A,0),6)</f>
        <v>85</v>
      </c>
      <c r="I8" s="61">
        <f t="shared" si="8"/>
        <v>3</v>
      </c>
      <c r="J8" s="136">
        <f t="shared" si="0"/>
        <v>57.5</v>
      </c>
      <c r="K8" s="136">
        <f t="shared" si="1"/>
        <v>55</v>
      </c>
      <c r="L8" s="62">
        <f t="shared" si="9"/>
        <v>1.8333333333333333</v>
      </c>
      <c r="M8" s="135">
        <f>INDEX(GR!$A$1:$F$541,MATCH($B8,GR!$A:$A,0),2)</f>
        <v>0</v>
      </c>
      <c r="N8" s="135">
        <f>INDEX(GR!$A$1:$F$541,MATCH($B8,GR!$A:$A,0),3)</f>
        <v>0</v>
      </c>
      <c r="O8" s="135">
        <f>INDEX(GR!$A$1:$F$541,MATCH($B8,GR!$A:$A,0),4)</f>
        <v>0</v>
      </c>
      <c r="P8" s="135">
        <f>INDEX(GR!$A$1:$F$541,MATCH($B8,GR!$A:$A,0),5)</f>
        <v>0</v>
      </c>
      <c r="Q8" s="135">
        <f>INDEX(GR!$A$1:$F$541,MATCH($B8,GR!$A:$A,0),6)</f>
        <v>1</v>
      </c>
      <c r="R8" s="63">
        <f t="shared" si="2"/>
        <v>5</v>
      </c>
      <c r="S8" s="64">
        <f t="shared" si="3"/>
        <v>1</v>
      </c>
      <c r="T8" s="64" t="str">
        <f t="shared" si="4"/>
        <v/>
      </c>
      <c r="U8" s="62" t="str">
        <f t="shared" si="10"/>
        <v/>
      </c>
      <c r="V8" s="65">
        <f>INDEX(AE!$A$1:$K$501,MATCH($B8,AE!$A:$A,0),7)</f>
        <v>0</v>
      </c>
      <c r="W8" s="66">
        <f>INDEX(AE!$A$1:$K$501,MATCH($B8,AE!$A:$A,0),8)</f>
        <v>0</v>
      </c>
      <c r="X8" s="66">
        <f>INDEX(AE!$A$1:$K$501,MATCH($B8,AE!$A:$A,0),9)</f>
        <v>0</v>
      </c>
      <c r="Y8" s="66">
        <f>INDEX(AE!$A$1:$K$501,MATCH($B8,AE!$A:$A,0),10)</f>
        <v>29</v>
      </c>
      <c r="Z8" s="67">
        <f>INDEX(AE!$A$1:$K$501,MATCH($B8,AE!$A:$A,0),11)</f>
        <v>61</v>
      </c>
      <c r="AA8" s="63">
        <f t="shared" si="5"/>
        <v>3</v>
      </c>
      <c r="AB8" s="64">
        <f t="shared" si="11"/>
        <v>45</v>
      </c>
      <c r="AC8" s="64">
        <f t="shared" si="12"/>
        <v>32</v>
      </c>
      <c r="AD8" s="62">
        <f t="shared" si="13"/>
        <v>1.103448275862069</v>
      </c>
      <c r="AE8" s="103">
        <f>INDEX(AE!$A$1:$K$501,MATCH($B8,AE!$A:$A,0),2)</f>
        <v>0</v>
      </c>
      <c r="AF8" s="104">
        <f>INDEX(AE!$A$1:$K$501,MATCH($B8,AE!$A:$A,0),3)</f>
        <v>0</v>
      </c>
      <c r="AG8" s="104">
        <f>INDEX(AE!$A$1:$K$501,MATCH($B8,AE!$A:$A,0),4)</f>
        <v>0</v>
      </c>
      <c r="AH8" s="104">
        <f>INDEX(AE!$A$1:$K$501,MATCH($B8,AE!$A:$A,0),5)</f>
        <v>43</v>
      </c>
      <c r="AI8" s="153">
        <f>INDEX(AE!$A$1:$K$501,MATCH($B8,AE!$A:$A,0),6)</f>
        <v>123</v>
      </c>
      <c r="AJ8" s="68">
        <f t="shared" si="14"/>
        <v>83</v>
      </c>
      <c r="AK8" s="64">
        <f t="shared" si="15"/>
        <v>80</v>
      </c>
      <c r="AL8" s="62">
        <f t="shared" si="16"/>
        <v>0.65040650406504064</v>
      </c>
      <c r="AM8" s="69">
        <f t="shared" si="6"/>
        <v>0.54216867469879515</v>
      </c>
      <c r="AN8" s="70">
        <f t="shared" si="7"/>
        <v>0.49593495934959347</v>
      </c>
    </row>
    <row r="9" spans="1:40">
      <c r="A9" s="88" t="s">
        <v>656</v>
      </c>
      <c r="B9" s="88" t="s">
        <v>354</v>
      </c>
      <c r="C9" s="346" t="s">
        <v>20</v>
      </c>
      <c r="D9" s="147">
        <f>INDEX(PR!$A$1:$F$508,MATCH($B9,PR!$A:$A,0),2)</f>
        <v>1</v>
      </c>
      <c r="E9" s="148">
        <f>INDEX(PR!$A$1:$F$508,MATCH($B9,PR!$A:$A,0),3)</f>
        <v>4</v>
      </c>
      <c r="F9" s="148">
        <f>INDEX(PR!$A$1:$F$508,MATCH($B9,PR!$A:$A,0),4)</f>
        <v>6</v>
      </c>
      <c r="G9" s="148">
        <f>INDEX(PR!$A$1:$F$508,MATCH($B9,PR!$A:$A,0),5)</f>
        <v>3</v>
      </c>
      <c r="H9" s="148">
        <f>INDEX(PR!$A$1:$F$508,MATCH($B9,PR!$A:$A,0),6)</f>
        <v>1</v>
      </c>
      <c r="I9" s="34">
        <f t="shared" si="8"/>
        <v>5</v>
      </c>
      <c r="J9" s="149">
        <f t="shared" si="0"/>
        <v>3</v>
      </c>
      <c r="K9" s="149">
        <f t="shared" si="1"/>
        <v>-2.5</v>
      </c>
      <c r="L9" s="35">
        <f t="shared" si="9"/>
        <v>-0.7142857142857143</v>
      </c>
      <c r="M9" s="148">
        <f>INDEX(GR!$A$1:$F$541,MATCH($B9,GR!$A:$A,0),2)</f>
        <v>0</v>
      </c>
      <c r="N9" s="148">
        <f>INDEX(GR!$A$1:$F$541,MATCH($B9,GR!$A:$A,0),3)</f>
        <v>0</v>
      </c>
      <c r="O9" s="148">
        <f>INDEX(GR!$A$1:$F$541,MATCH($B9,GR!$A:$A,0),4)</f>
        <v>0</v>
      </c>
      <c r="P9" s="148">
        <f>INDEX(GR!$A$1:$F$541,MATCH($B9,GR!$A:$A,0),5)</f>
        <v>1</v>
      </c>
      <c r="Q9" s="148">
        <f>INDEX(GR!$A$1:$F$541,MATCH($B9,GR!$A:$A,0),6)</f>
        <v>0</v>
      </c>
      <c r="R9" s="36">
        <f t="shared" si="2"/>
        <v>5</v>
      </c>
      <c r="S9" s="37">
        <f t="shared" si="3"/>
        <v>0.5</v>
      </c>
      <c r="T9" s="37">
        <f t="shared" si="4"/>
        <v>-1</v>
      </c>
      <c r="U9" s="35">
        <f t="shared" si="10"/>
        <v>-1</v>
      </c>
      <c r="V9" s="38">
        <f>INDEX(AE!$A$1:$K$501,MATCH($B9,AE!$A:$A,0),7)</f>
        <v>0</v>
      </c>
      <c r="W9" s="39">
        <f>INDEX(AE!$A$1:$K$501,MATCH($B9,AE!$A:$A,0),8)</f>
        <v>1</v>
      </c>
      <c r="X9" s="39">
        <f>INDEX(AE!$A$1:$K$501,MATCH($B9,AE!$A:$A,0),9)</f>
        <v>2</v>
      </c>
      <c r="Y9" s="39">
        <f>INDEX(AE!$A$1:$K$501,MATCH($B9,AE!$A:$A,0),10)</f>
        <v>1</v>
      </c>
      <c r="Z9" s="150">
        <f>INDEX(AE!$A$1:$K$501,MATCH($B9,AE!$A:$A,0),11)</f>
        <v>0</v>
      </c>
      <c r="AA9" s="36">
        <f t="shared" si="5"/>
        <v>5</v>
      </c>
      <c r="AB9" s="37">
        <f t="shared" si="11"/>
        <v>1</v>
      </c>
      <c r="AC9" s="37">
        <f t="shared" si="12"/>
        <v>-1.3333333333333333</v>
      </c>
      <c r="AD9" s="35">
        <f t="shared" si="13"/>
        <v>-1</v>
      </c>
      <c r="AE9" s="106">
        <f>INDEX(AE!$A$1:$K$501,MATCH($B9,AE!$A:$A,0),2)</f>
        <v>1</v>
      </c>
      <c r="AF9" s="107">
        <f>INDEX(AE!$A$1:$K$501,MATCH($B9,AE!$A:$A,0),3)</f>
        <v>1</v>
      </c>
      <c r="AG9" s="107">
        <f>INDEX(AE!$A$1:$K$501,MATCH($B9,AE!$A:$A,0),4)</f>
        <v>3</v>
      </c>
      <c r="AH9" s="107">
        <f>INDEX(AE!$A$1:$K$501,MATCH($B9,AE!$A:$A,0),5)</f>
        <v>2</v>
      </c>
      <c r="AI9" s="154">
        <f>INDEX(AE!$A$1:$K$501,MATCH($B9,AE!$A:$A,0),6)</f>
        <v>0</v>
      </c>
      <c r="AJ9" s="40">
        <f t="shared" si="14"/>
        <v>1.4</v>
      </c>
      <c r="AK9" s="37">
        <f t="shared" si="15"/>
        <v>-1.75</v>
      </c>
      <c r="AL9" s="35">
        <f t="shared" si="16"/>
        <v>-1</v>
      </c>
      <c r="AM9" s="41">
        <f t="shared" si="6"/>
        <v>0.7142857142857143</v>
      </c>
      <c r="AN9" s="42" t="str">
        <f t="shared" si="7"/>
        <v/>
      </c>
    </row>
    <row r="10" spans="1:40">
      <c r="A10" s="88" t="s">
        <v>657</v>
      </c>
      <c r="B10" s="88" t="s">
        <v>355</v>
      </c>
      <c r="C10" s="346" t="s">
        <v>20</v>
      </c>
      <c r="D10" s="147">
        <f>INDEX(PR!$A$1:$F$508,MATCH($B10,PR!$A:$A,0),2)</f>
        <v>2</v>
      </c>
      <c r="E10" s="148">
        <f>INDEX(PR!$A$1:$F$508,MATCH($B10,PR!$A:$A,0),3)</f>
        <v>2</v>
      </c>
      <c r="F10" s="148">
        <f>INDEX(PR!$A$1:$F$508,MATCH($B10,PR!$A:$A,0),4)</f>
        <v>2</v>
      </c>
      <c r="G10" s="148">
        <f>INDEX(PR!$A$1:$F$508,MATCH($B10,PR!$A:$A,0),5)</f>
        <v>2</v>
      </c>
      <c r="H10" s="148">
        <f>INDEX(PR!$A$1:$F$508,MATCH($B10,PR!$A:$A,0),6)</f>
        <v>0</v>
      </c>
      <c r="I10" s="34">
        <f t="shared" si="8"/>
        <v>5</v>
      </c>
      <c r="J10" s="149">
        <f t="shared" si="0"/>
        <v>1.6</v>
      </c>
      <c r="K10" s="149">
        <f t="shared" si="1"/>
        <v>-2</v>
      </c>
      <c r="L10" s="35">
        <f t="shared" si="9"/>
        <v>-1</v>
      </c>
      <c r="M10" s="148">
        <f>INDEX(GR!$A$1:$F$541,MATCH($B10,GR!$A:$A,0),2)</f>
        <v>0</v>
      </c>
      <c r="N10" s="148">
        <f>INDEX(GR!$A$1:$F$541,MATCH($B10,GR!$A:$A,0),3)</f>
        <v>0</v>
      </c>
      <c r="O10" s="148">
        <f>INDEX(GR!$A$1:$F$541,MATCH($B10,GR!$A:$A,0),4)</f>
        <v>0</v>
      </c>
      <c r="P10" s="148">
        <f>INDEX(GR!$A$1:$F$541,MATCH($B10,GR!$A:$A,0),5)</f>
        <v>0</v>
      </c>
      <c r="Q10" s="148">
        <f>INDEX(GR!$A$1:$F$541,MATCH($B10,GR!$A:$A,0),6)</f>
        <v>0</v>
      </c>
      <c r="R10" s="36">
        <f t="shared" si="2"/>
        <v>5</v>
      </c>
      <c r="S10" s="37">
        <f t="shared" si="3"/>
        <v>0</v>
      </c>
      <c r="T10" s="37" t="str">
        <f t="shared" si="4"/>
        <v/>
      </c>
      <c r="U10" s="35" t="str">
        <f t="shared" si="10"/>
        <v/>
      </c>
      <c r="V10" s="38">
        <f>INDEX(AE!$A$1:$K$501,MATCH($B10,AE!$A:$A,0),7)</f>
        <v>1</v>
      </c>
      <c r="W10" s="39">
        <f>INDEX(AE!$A$1:$K$501,MATCH($B10,AE!$A:$A,0),8)</f>
        <v>1</v>
      </c>
      <c r="X10" s="39">
        <f>INDEX(AE!$A$1:$K$501,MATCH($B10,AE!$A:$A,0),9)</f>
        <v>0</v>
      </c>
      <c r="Y10" s="39">
        <f>INDEX(AE!$A$1:$K$501,MATCH($B10,AE!$A:$A,0),10)</f>
        <v>0</v>
      </c>
      <c r="Z10" s="150">
        <f>INDEX(AE!$A$1:$K$501,MATCH($B10,AE!$A:$A,0),11)</f>
        <v>0</v>
      </c>
      <c r="AA10" s="36">
        <f t="shared" si="5"/>
        <v>5</v>
      </c>
      <c r="AB10" s="37">
        <f t="shared" si="11"/>
        <v>0.4</v>
      </c>
      <c r="AC10" s="37">
        <f t="shared" si="12"/>
        <v>-0.5</v>
      </c>
      <c r="AD10" s="35">
        <f t="shared" si="13"/>
        <v>-1</v>
      </c>
      <c r="AE10" s="106">
        <f>INDEX(AE!$A$1:$K$501,MATCH($B10,AE!$A:$A,0),2)</f>
        <v>2</v>
      </c>
      <c r="AF10" s="107">
        <f>INDEX(AE!$A$1:$K$501,MATCH($B10,AE!$A:$A,0),3)</f>
        <v>2</v>
      </c>
      <c r="AG10" s="107">
        <f>INDEX(AE!$A$1:$K$501,MATCH($B10,AE!$A:$A,0),4)</f>
        <v>0</v>
      </c>
      <c r="AH10" s="107">
        <f>INDEX(AE!$A$1:$K$501,MATCH($B10,AE!$A:$A,0),5)</f>
        <v>0</v>
      </c>
      <c r="AI10" s="154">
        <f>INDEX(AE!$A$1:$K$501,MATCH($B10,AE!$A:$A,0),6)</f>
        <v>0</v>
      </c>
      <c r="AJ10" s="40">
        <f t="shared" si="14"/>
        <v>0.8</v>
      </c>
      <c r="AK10" s="37">
        <f t="shared" si="15"/>
        <v>-1</v>
      </c>
      <c r="AL10" s="35">
        <f t="shared" si="16"/>
        <v>-1</v>
      </c>
      <c r="AM10" s="41">
        <f t="shared" si="6"/>
        <v>0.5</v>
      </c>
      <c r="AN10" s="42" t="str">
        <f t="shared" si="7"/>
        <v/>
      </c>
    </row>
    <row r="11" spans="1:40">
      <c r="A11" s="157" t="s">
        <v>357</v>
      </c>
      <c r="B11" s="157" t="s">
        <v>356</v>
      </c>
      <c r="C11" s="348" t="s">
        <v>31</v>
      </c>
      <c r="D11" s="158">
        <f>INDEX(PR!$A$1:$F$508,MATCH($B11,PR!$A:$A,0),2)</f>
        <v>0</v>
      </c>
      <c r="E11" s="159">
        <f>INDEX(PR!$A$1:$F$508,MATCH($B11,PR!$A:$A,0),3)</f>
        <v>0</v>
      </c>
      <c r="F11" s="159">
        <f>INDEX(PR!$A$1:$F$508,MATCH($B11,PR!$A:$A,0),4)</f>
        <v>1</v>
      </c>
      <c r="G11" s="159">
        <f>INDEX(PR!$A$1:$F$508,MATCH($B11,PR!$A:$A,0),5)</f>
        <v>2</v>
      </c>
      <c r="H11" s="159">
        <f>INDEX(PR!$A$1:$F$508,MATCH($B11,PR!$A:$A,0),6)</f>
        <v>2</v>
      </c>
      <c r="I11" s="96">
        <f t="shared" si="8"/>
        <v>5</v>
      </c>
      <c r="J11" s="160">
        <f t="shared" si="0"/>
        <v>1.6666666666666667</v>
      </c>
      <c r="K11" s="160">
        <f t="shared" si="1"/>
        <v>0.5</v>
      </c>
      <c r="L11" s="97">
        <f t="shared" si="9"/>
        <v>0.33333333333333331</v>
      </c>
      <c r="M11" s="135">
        <f>INDEX(GR!$A$1:$F$541,MATCH($B11,GR!$A:$A,0),2)</f>
        <v>0</v>
      </c>
      <c r="N11" s="135">
        <f>INDEX(GR!$A$1:$F$541,MATCH($B11,GR!$A:$A,0),3)</f>
        <v>0</v>
      </c>
      <c r="O11" s="135">
        <f>INDEX(GR!$A$1:$F$541,MATCH($B11,GR!$A:$A,0),4)</f>
        <v>0</v>
      </c>
      <c r="P11" s="135">
        <f>INDEX(GR!$A$1:$F$541,MATCH($B11,GR!$A:$A,0),5)</f>
        <v>0</v>
      </c>
      <c r="Q11" s="135">
        <f>INDEX(GR!$A$1:$F$541,MATCH($B11,GR!$A:$A,0),6)</f>
        <v>0</v>
      </c>
      <c r="R11" s="63">
        <f t="shared" si="2"/>
        <v>5</v>
      </c>
      <c r="S11" s="64">
        <f t="shared" si="3"/>
        <v>0</v>
      </c>
      <c r="T11" s="64" t="str">
        <f t="shared" si="4"/>
        <v/>
      </c>
      <c r="U11" s="62" t="str">
        <f t="shared" si="10"/>
        <v/>
      </c>
      <c r="V11" s="65">
        <f>INDEX(AE!$A$1:$K$501,MATCH($B11,AE!$A:$A,0),7)</f>
        <v>0</v>
      </c>
      <c r="W11" s="66">
        <f>INDEX(AE!$A$1:$K$501,MATCH($B11,AE!$A:$A,0),8)</f>
        <v>0</v>
      </c>
      <c r="X11" s="66">
        <f>INDEX(AE!$A$1:$K$501,MATCH($B11,AE!$A:$A,0),9)</f>
        <v>0</v>
      </c>
      <c r="Y11" s="66">
        <f>INDEX(AE!$A$1:$K$501,MATCH($B11,AE!$A:$A,0),10)</f>
        <v>1</v>
      </c>
      <c r="Z11" s="67">
        <f>INDEX(AE!$A$1:$K$501,MATCH($B11,AE!$A:$A,0),11)</f>
        <v>1</v>
      </c>
      <c r="AA11" s="63">
        <f t="shared" si="5"/>
        <v>5</v>
      </c>
      <c r="AB11" s="64">
        <f t="shared" si="11"/>
        <v>1</v>
      </c>
      <c r="AC11" s="64">
        <f t="shared" si="12"/>
        <v>0</v>
      </c>
      <c r="AD11" s="62">
        <f t="shared" si="13"/>
        <v>0</v>
      </c>
      <c r="AE11" s="103">
        <f>INDEX(AE!$A$1:$K$501,MATCH($B11,AE!$A:$A,0),2)</f>
        <v>0</v>
      </c>
      <c r="AF11" s="104">
        <f>INDEX(AE!$A$1:$K$501,MATCH($B11,AE!$A:$A,0),3)</f>
        <v>0</v>
      </c>
      <c r="AG11" s="104">
        <f>INDEX(AE!$A$1:$K$501,MATCH($B11,AE!$A:$A,0),4)</f>
        <v>0</v>
      </c>
      <c r="AH11" s="104">
        <f>INDEX(AE!$A$1:$K$501,MATCH($B11,AE!$A:$A,0),5)</f>
        <v>2</v>
      </c>
      <c r="AI11" s="153">
        <f>INDEX(AE!$A$1:$K$501,MATCH($B11,AE!$A:$A,0),6)</f>
        <v>1</v>
      </c>
      <c r="AJ11" s="68">
        <f t="shared" si="14"/>
        <v>1.5</v>
      </c>
      <c r="AK11" s="64">
        <f t="shared" si="15"/>
        <v>-1</v>
      </c>
      <c r="AL11" s="62">
        <f t="shared" si="16"/>
        <v>-1</v>
      </c>
      <c r="AM11" s="69">
        <f t="shared" si="6"/>
        <v>0.66666666666666663</v>
      </c>
      <c r="AN11" s="70">
        <f t="shared" si="7"/>
        <v>1</v>
      </c>
    </row>
    <row r="12" spans="1:40" s="5" customFormat="1">
      <c r="A12" s="1" t="s">
        <v>121</v>
      </c>
      <c r="B12" s="2"/>
      <c r="C12" s="2"/>
      <c r="D12" s="359" t="s">
        <v>0</v>
      </c>
      <c r="E12" s="371"/>
      <c r="F12" s="371"/>
      <c r="G12" s="371"/>
      <c r="H12" s="371"/>
      <c r="I12" s="369" t="s">
        <v>0</v>
      </c>
      <c r="J12" s="371"/>
      <c r="K12" s="371"/>
      <c r="L12" s="372"/>
      <c r="M12" s="366" t="s">
        <v>1</v>
      </c>
      <c r="N12" s="360"/>
      <c r="O12" s="360"/>
      <c r="P12" s="360"/>
      <c r="Q12" s="360"/>
      <c r="R12" s="369" t="s">
        <v>1</v>
      </c>
      <c r="S12" s="360"/>
      <c r="T12" s="360"/>
      <c r="U12" s="370"/>
      <c r="V12" s="359" t="s">
        <v>2</v>
      </c>
      <c r="W12" s="371"/>
      <c r="X12" s="371"/>
      <c r="Y12" s="371"/>
      <c r="Z12" s="371"/>
      <c r="AA12" s="356" t="s">
        <v>2</v>
      </c>
      <c r="AB12" s="357"/>
      <c r="AC12" s="357"/>
      <c r="AD12" s="358"/>
      <c r="AE12" s="367" t="s">
        <v>3</v>
      </c>
      <c r="AF12" s="368"/>
      <c r="AG12" s="368"/>
      <c r="AH12" s="368"/>
      <c r="AI12" s="368"/>
      <c r="AJ12" s="369" t="s">
        <v>3</v>
      </c>
      <c r="AK12" s="360"/>
      <c r="AL12" s="370"/>
      <c r="AM12" s="3" t="s">
        <v>4</v>
      </c>
      <c r="AN12" s="4" t="s">
        <v>707</v>
      </c>
    </row>
    <row r="13" spans="1:40" s="5" customFormat="1">
      <c r="A13" s="6" t="s">
        <v>658</v>
      </c>
      <c r="B13" s="7" t="s">
        <v>6</v>
      </c>
      <c r="C13" s="7"/>
      <c r="D13" s="8" t="s">
        <v>7</v>
      </c>
      <c r="E13" s="9" t="s">
        <v>8</v>
      </c>
      <c r="F13" s="9" t="s">
        <v>9</v>
      </c>
      <c r="G13" s="9" t="s">
        <v>10</v>
      </c>
      <c r="H13" s="9" t="s">
        <v>707</v>
      </c>
      <c r="I13" s="10" t="s">
        <v>123</v>
      </c>
      <c r="J13" s="13" t="s">
        <v>4</v>
      </c>
      <c r="K13" s="13" t="s">
        <v>12</v>
      </c>
      <c r="L13" s="12" t="s">
        <v>13</v>
      </c>
      <c r="M13" s="9" t="s">
        <v>7</v>
      </c>
      <c r="N13" s="9" t="s">
        <v>8</v>
      </c>
      <c r="O13" s="9" t="s">
        <v>9</v>
      </c>
      <c r="P13" s="9" t="s">
        <v>10</v>
      </c>
      <c r="Q13" s="9" t="s">
        <v>707</v>
      </c>
      <c r="R13" s="10" t="s">
        <v>144</v>
      </c>
      <c r="S13" s="13" t="s">
        <v>4</v>
      </c>
      <c r="T13" s="13" t="s">
        <v>12</v>
      </c>
      <c r="U13" s="14" t="s">
        <v>13</v>
      </c>
      <c r="V13" s="8" t="s">
        <v>7</v>
      </c>
      <c r="W13" s="9" t="s">
        <v>8</v>
      </c>
      <c r="X13" s="9" t="s">
        <v>9</v>
      </c>
      <c r="Y13" s="9" t="s">
        <v>10</v>
      </c>
      <c r="Z13" s="9" t="s">
        <v>707</v>
      </c>
      <c r="AA13" s="10" t="s">
        <v>145</v>
      </c>
      <c r="AB13" s="13" t="s">
        <v>4</v>
      </c>
      <c r="AC13" s="13" t="s">
        <v>12</v>
      </c>
      <c r="AD13" s="12" t="s">
        <v>13</v>
      </c>
      <c r="AE13" s="100" t="s">
        <v>7</v>
      </c>
      <c r="AF13" s="11" t="s">
        <v>8</v>
      </c>
      <c r="AG13" s="11" t="s">
        <v>9</v>
      </c>
      <c r="AH13" s="11" t="s">
        <v>10</v>
      </c>
      <c r="AI13" s="11" t="s">
        <v>707</v>
      </c>
      <c r="AJ13" s="15" t="s">
        <v>4</v>
      </c>
      <c r="AK13" s="13" t="s">
        <v>12</v>
      </c>
      <c r="AL13" s="12" t="s">
        <v>13</v>
      </c>
      <c r="AM13" s="16" t="s">
        <v>16</v>
      </c>
      <c r="AN13" s="17" t="s">
        <v>16</v>
      </c>
    </row>
    <row r="14" spans="1:40" s="5" customFormat="1">
      <c r="A14" s="108" t="s">
        <v>659</v>
      </c>
      <c r="B14" s="111" t="s">
        <v>333</v>
      </c>
      <c r="C14" s="349"/>
      <c r="D14" s="131">
        <f>INDEX(PR!$A$1:$F$508,MATCH($B14,PR!$A:$A,0),2)</f>
        <v>22</v>
      </c>
      <c r="E14" s="132">
        <f>INDEX(PR!$A$1:$F$508,MATCH($B14,PR!$A:$A,0),3)</f>
        <v>14</v>
      </c>
      <c r="F14" s="132">
        <f>INDEX(PR!$A$1:$F$508,MATCH($B14,PR!$A:$A,0),4)</f>
        <v>40</v>
      </c>
      <c r="G14" s="132">
        <f>INDEX(PR!$A$1:$F$508,MATCH($B14,PR!$A:$A,0),5)</f>
        <v>45</v>
      </c>
      <c r="H14" s="132">
        <f>INDEX(PR!$A$1:$F$508,MATCH($B14,PR!$A:$A,0),6)</f>
        <v>43</v>
      </c>
      <c r="I14" s="19">
        <f>COUNTIF(D14:H14,"&lt;20")</f>
        <v>1</v>
      </c>
      <c r="J14" s="133">
        <f t="shared" ref="J14:J28" si="17">IF(AND(D14=0,E14=0,F14=0,G14=0),H14,IF(AND(D14=0,E14=0,F14=0),AVERAGE(G14:H14),IF(AND(E14=0,D14=0),AVERAGE(F14:H14),IF(D14=0,AVERAGE(E14:H14),AVERAGE(D14:H14)))))</f>
        <v>32.799999999999997</v>
      </c>
      <c r="K14" s="133">
        <f t="shared" ref="K14:K28" si="18">IF(AND(D14=0,E14=0,F14=0,G14=0),"",IF(AND(D14=0,E14=0,F14=0),H14-G14,IF(AND(D14=0,E14=0),(H14-AVERAGE(F14:G14)),IF(D14=0,(H14-AVERAGE(E14:G14)),(H14-AVERAGE(D14:G14))))))</f>
        <v>12.75</v>
      </c>
      <c r="L14" s="31">
        <f>IF(AND(D14=0,E14=0,F14=0,G14=0),"",IF(AND(D14=0,E14=0,F14=0),K14/G14,IF(AND(D14=0,E14=0),(K14/AVERAGE(F14:G14)),IF(D14=0,(K14/AVERAGE(E14:G14)),(K14/AVERAGE(D14:G14))))))</f>
        <v>0.42148760330578511</v>
      </c>
      <c r="M14" s="132">
        <f>INDEX(GR!$A$1:$F$541,MATCH($B14,GR!$A:$A,0),2)</f>
        <v>5</v>
      </c>
      <c r="N14" s="132">
        <f>INDEX(GR!$A$1:$F$541,MATCH($B14,GR!$A:$A,0),3)</f>
        <v>2</v>
      </c>
      <c r="O14" s="132">
        <f>INDEX(GR!$A$1:$F$541,MATCH($B14,GR!$A:$A,0),4)</f>
        <v>4</v>
      </c>
      <c r="P14" s="132">
        <f>INDEX(GR!$A$1:$F$541,MATCH($B14,GR!$A:$A,0),5)</f>
        <v>9</v>
      </c>
      <c r="Q14" s="132">
        <f>INDEX(GR!$A$1:$F$541,MATCH($B14,GR!$A:$A,0),6)</f>
        <v>13</v>
      </c>
      <c r="R14" s="44">
        <f>COUNTIF(M14:Q14,"&lt;5")</f>
        <v>2</v>
      </c>
      <c r="S14" s="22">
        <f t="shared" ref="S14:S28" si="19">IF(AND(M14=0,N14=0,O14=0,P14=0),Q14,IF(AND(M14=0,N14=0,O14=0),AVERAGE(P14:Q14),IF(AND(N14=0,M14=0),AVERAGE(O14:Q14),IF(M14=0,AVERAGE(N14:Q14),AVERAGE(M14:Q14)))))</f>
        <v>6.6</v>
      </c>
      <c r="T14" s="22">
        <f t="shared" ref="T14:T28" si="20">IF(AND(M14=0,N14=0,O14=0,P14=0),"",IF(AND(M14=0,N14=0,O14=0),Q14-P14,IF(AND(M14=0,N14=0),(Q14-AVERAGE(O14:P14)),IF(M14=0,(Q14-AVERAGE(N14:P14)),(Q14-AVERAGE(M14:P14))))))</f>
        <v>8</v>
      </c>
      <c r="U14" s="31">
        <f>IF(AND(M14=0,N14=0,O14=0,P14=0),"",IF(AND(M14=0,N14=0,O14=0),T14/P14,IF(AND(M14=0,N14=0),(T14/AVERAGE(O14:P14)),IF(M14=0,(T14/AVERAGE(N14:P14)),(T14/AVERAGE(M14:P14))))))</f>
        <v>1.6</v>
      </c>
      <c r="V14" s="23">
        <f>INDEX(AE!$A$1:$K$501,MATCH($B14,AE!$A:$A,0),7)</f>
        <v>5</v>
      </c>
      <c r="W14" s="24">
        <f>INDEX(AE!$A$1:$K$501,MATCH($B14,AE!$A:$A,0),8)</f>
        <v>6</v>
      </c>
      <c r="X14" s="24">
        <f>INDEX(AE!$A$1:$K$501,MATCH($B14,AE!$A:$A,0),9)</f>
        <v>22</v>
      </c>
      <c r="Y14" s="24">
        <f>INDEX(AE!$A$1:$K$501,MATCH($B14,AE!$A:$A,0),10)</f>
        <v>20</v>
      </c>
      <c r="Z14" s="25">
        <f>INDEX(AE!$A$1:$K$501,MATCH($B14,AE!$A:$A,0),11)</f>
        <v>15</v>
      </c>
      <c r="AA14" s="21">
        <f>COUNTIF(V14:Z14,"&lt;5")</f>
        <v>0</v>
      </c>
      <c r="AB14" s="22">
        <f>IF(AND(V14=0,W14=0,X14=0,Y14=0),Z14,IF(AND(V14=0,W14=0,X14=0),AVERAGE(Y14:Z14),IF(AND(W14=0,V14=0),AVERAGE(X14:Z14),IF(V14=0,AVERAGE(W14:Z14),AVERAGE(V14:Z14)))))</f>
        <v>13.6</v>
      </c>
      <c r="AC14" s="22">
        <f>IF(AND(V14=0,W14=0,X14=0,Y14=0),"",IF(AND(V14=0,W14=0,X14=0),Z14-Y14,IF(AND(V14=0,W14=0),(Z14-AVERAGE(X14:Y14)),IF(V14=0,(Z14-AVERAGE(W14:Y14)),(Z14-AVERAGE(V14:Y14))))))</f>
        <v>1.75</v>
      </c>
      <c r="AD14" s="31">
        <f>IF(AND(V14=0,W14=0,X14=0,Y14=0),"",IF(AND(V14=0,W14=0,X14=0),AC14/AVERAGE(Z14:AA14),IF(AND(V14=0,W14=0),(AC14/AVERAGE(X14:Y14)),IF(V14=0,(AC14/AVERAGE(W14:Y14)),(AC14/AVERAGE(V14:Y14))))))</f>
        <v>0.13207547169811321</v>
      </c>
      <c r="AE14" s="101">
        <f>INDEX(AE!$A$1:$K$501,MATCH($B14,AE!$A:$A,0),2)</f>
        <v>20</v>
      </c>
      <c r="AF14" s="102">
        <f>INDEX(AE!$A$1:$K$501,MATCH($B14,AE!$A:$A,0),3)</f>
        <v>11</v>
      </c>
      <c r="AG14" s="102">
        <f>INDEX(AE!$A$1:$K$501,MATCH($B14,AE!$A:$A,0),4)</f>
        <v>37</v>
      </c>
      <c r="AH14" s="102">
        <f>INDEX(AE!$A$1:$K$501,MATCH($B14,AE!$A:$A,0),5)</f>
        <v>34</v>
      </c>
      <c r="AI14" s="152">
        <f>INDEX(AE!$A$1:$K$501,MATCH($B14,AE!$A:$A,0),6)</f>
        <v>18</v>
      </c>
      <c r="AJ14" s="27">
        <f>IF(AND(AE14=0,AF14=0,AG14=0,AH14=0),AI14,IF(AND(AE14=0,AF14=0,AG14=0),AVERAGE(AH14:AI14),IF(AND(AF14=0,AE14=0),AVERAGE(AG14:AI14),IF(AE14=0,AVERAGE(AF14:AI14),AVERAGE(AE14:AI14)))))</f>
        <v>24</v>
      </c>
      <c r="AK14" s="22">
        <f>IF(AND(AE14=0,AF14=0,AG14=0,AH14=0),"",IF(AND(AE14=0,AF14=0,AG14=0),AI14-AH14,IF(AND(AE14=0,AF14=0),(AI14-AVERAGE(AG14:AH14)),IF(AE14=0,(AI14-AVERAGE(AF14:AH14)),(AI14-AVERAGE(AE14:AH14))))))</f>
        <v>-7.5</v>
      </c>
      <c r="AL14" s="326">
        <f>IF(AND(AE14=0,AF14=0,AG14=0,AH14=0),"",IF(AND(AE14=0,AF14=0,AG14=0),AK14/AH14,IF(AND(AE14=0,AF14=0),(AK14/AVERAGE(AG14:AH14)),IF(AE14=0,(AK14/AVERAGE(AF14:AH14)),(AK14/AVERAGE(AE14:AH14))))))</f>
        <v>-0.29411764705882354</v>
      </c>
      <c r="AM14" s="28">
        <f t="shared" ref="AM14:AM28" si="21">IF(AJ14=0,"",AB14/AJ14)</f>
        <v>0.56666666666666665</v>
      </c>
      <c r="AN14" s="32">
        <f t="shared" ref="AN14:AN28" si="22">IF(AI14=0,"",Z14/AI14)</f>
        <v>0.83333333333333337</v>
      </c>
    </row>
    <row r="15" spans="1:40" s="5" customFormat="1">
      <c r="A15" s="89" t="s">
        <v>660</v>
      </c>
      <c r="B15" s="207" t="s">
        <v>351</v>
      </c>
      <c r="C15" s="350" t="s">
        <v>31</v>
      </c>
      <c r="D15" s="134">
        <f>INDEX(PR!$A$1:$F$508,MATCH($B15,PR!$A:$A,0),2)</f>
        <v>0</v>
      </c>
      <c r="E15" s="135">
        <f>INDEX(PR!$A$1:$F$508,MATCH($B15,PR!$A:$A,0),3)</f>
        <v>2</v>
      </c>
      <c r="F15" s="135">
        <f>INDEX(PR!$A$1:$F$508,MATCH($B15,PR!$A:$A,0),4)</f>
        <v>6</v>
      </c>
      <c r="G15" s="135">
        <f>INDEX(PR!$A$1:$F$508,MATCH($B15,PR!$A:$A,0),5)</f>
        <v>6</v>
      </c>
      <c r="H15" s="135">
        <f>INDEX(PR!$A$1:$F$508,MATCH($B15,PR!$A:$A,0),6)</f>
        <v>6</v>
      </c>
      <c r="I15" s="61">
        <f>COUNTIF(D15:H15,"&lt;20")</f>
        <v>5</v>
      </c>
      <c r="J15" s="136">
        <f t="shared" si="17"/>
        <v>5</v>
      </c>
      <c r="K15" s="136">
        <f t="shared" si="18"/>
        <v>1.333333333333333</v>
      </c>
      <c r="L15" s="62">
        <f t="shared" ref="L15:L21" si="23">IF(AND(D15=0,E15=0,F15=0,G15=0),"",IF(AND(D15=0,E15=0,F15=0),K15/G15,IF(AND(D15=0,E15=0),(K15/AVERAGE(F15:G15)),IF(D15=0,(K15/AVERAGE(E15:G15)),(K15/AVERAGE(D15:G15))))))</f>
        <v>0.28571428571428564</v>
      </c>
      <c r="M15" s="135">
        <f>INDEX(GR!$A$1:$F$541,MATCH($B15,GR!$A:$A,0),2)</f>
        <v>0</v>
      </c>
      <c r="N15" s="135">
        <f>INDEX(GR!$A$1:$F$541,MATCH($B15,GR!$A:$A,0),3)</f>
        <v>0</v>
      </c>
      <c r="O15" s="135">
        <f>INDEX(GR!$A$1:$F$541,MATCH($B15,GR!$A:$A,0),4)</f>
        <v>2</v>
      </c>
      <c r="P15" s="135">
        <f>INDEX(GR!$A$1:$F$541,MATCH($B15,GR!$A:$A,0),5)</f>
        <v>3</v>
      </c>
      <c r="Q15" s="135">
        <f>INDEX(GR!$A$1:$F$541,MATCH($B15,GR!$A:$A,0),6)</f>
        <v>3</v>
      </c>
      <c r="R15" s="63">
        <f>COUNTIF(M15:Q15,"&lt;5")</f>
        <v>5</v>
      </c>
      <c r="S15" s="64">
        <f t="shared" si="19"/>
        <v>2.6666666666666665</v>
      </c>
      <c r="T15" s="64">
        <f t="shared" si="20"/>
        <v>0.5</v>
      </c>
      <c r="U15" s="62">
        <f t="shared" ref="U15:U22" si="24">IF(AND(M15=0,N15=0,O15=0,P15=0),"",IF(AND(M15=0,N15=0,O15=0),T15/P15,IF(AND(M15=0,N15=0),(T15/AVERAGE(O15:P15)),IF(M15=0,(T15/AVERAGE(N15:P15)),(T15/AVERAGE(M15:P15))))))</f>
        <v>0.2</v>
      </c>
      <c r="V15" s="65">
        <f>INDEX(AE!$A$1:$K$501,MATCH($B15,AE!$A:$A,0),7)</f>
        <v>0</v>
      </c>
      <c r="W15" s="66">
        <f>INDEX(AE!$A$1:$K$501,MATCH($B15,AE!$A:$A,0),8)</f>
        <v>1</v>
      </c>
      <c r="X15" s="66">
        <f>INDEX(AE!$A$1:$K$501,MATCH($B15,AE!$A:$A,0),9)</f>
        <v>4</v>
      </c>
      <c r="Y15" s="66">
        <f>INDEX(AE!$A$1:$K$501,MATCH($B15,AE!$A:$A,0),10)</f>
        <v>4</v>
      </c>
      <c r="Z15" s="67">
        <f>INDEX(AE!$A$1:$K$501,MATCH($B15,AE!$A:$A,0),11)</f>
        <v>1</v>
      </c>
      <c r="AA15" s="63">
        <f>COUNTIF(V15:Z15,"&lt;5")</f>
        <v>5</v>
      </c>
      <c r="AB15" s="64">
        <f t="shared" ref="AB15:AB28" si="25">IF(AND(V15=0,W15=0,X15=0,Y15=0),Z15,IF(AND(V15=0,W15=0,X15=0),AVERAGE(Y15:Z15),IF(AND(W15=0,V15=0),AVERAGE(X15:Z15),IF(V15=0,AVERAGE(W15:Z15),AVERAGE(V15:Z15)))))</f>
        <v>2.5</v>
      </c>
      <c r="AC15" s="64">
        <f t="shared" ref="AC15:AC28" si="26">IF(AND(V15=0,W15=0,X15=0,Y15=0),"",IF(AND(V15=0,W15=0,X15=0),Z15-Y15,IF(AND(V15=0,W15=0),(Z15-AVERAGE(X15:Y15)),IF(V15=0,(Z15-AVERAGE(W15:Y15)),(Z15-AVERAGE(V15:Y15))))))</f>
        <v>-2</v>
      </c>
      <c r="AD15" s="62">
        <f t="shared" ref="AD15:AD28" si="27">IF(AND(V15=0,W15=0,X15=0,Y15=0),"",IF(AND(V15=0,W15=0,X15=0),AC15/AVERAGE(Z15:AA15),IF(AND(V15=0,W15=0),(AC15/AVERAGE(X15:Y15)),IF(V15=0,(AC15/AVERAGE(W15:Y15)),(AC15/AVERAGE(V15:Y15))))))</f>
        <v>-0.66666666666666663</v>
      </c>
      <c r="AE15" s="103">
        <f>INDEX(AE!$A$1:$K$501,MATCH($B15,AE!$A:$A,0),2)</f>
        <v>0</v>
      </c>
      <c r="AF15" s="104">
        <f>INDEX(AE!$A$1:$K$501,MATCH($B15,AE!$A:$A,0),3)</f>
        <v>8</v>
      </c>
      <c r="AG15" s="104">
        <f>INDEX(AE!$A$1:$K$501,MATCH($B15,AE!$A:$A,0),4)</f>
        <v>13</v>
      </c>
      <c r="AH15" s="104">
        <f>INDEX(AE!$A$1:$K$501,MATCH($B15,AE!$A:$A,0),5)</f>
        <v>8</v>
      </c>
      <c r="AI15" s="153">
        <f>INDEX(AE!$A$1:$K$501,MATCH($B15,AE!$A:$A,0),6)</f>
        <v>5</v>
      </c>
      <c r="AJ15" s="68">
        <f t="shared" ref="AJ15:AJ28" si="28">IF(AND(AE15=0,AF15=0,AG15=0,AH15=0),AI15,IF(AND(AE15=0,AF15=0,AG15=0),AVERAGE(AH15:AI15),IF(AND(AF15=0,AE15=0),AVERAGE(AG15:AI15),IF(AE15=0,AVERAGE(AF15:AI15),AVERAGE(AE15:AI15)))))</f>
        <v>8.5</v>
      </c>
      <c r="AK15" s="64">
        <f t="shared" ref="AK15:AK28" si="29">IF(AND(AE15=0,AF15=0,AG15=0,AH15=0),"",IF(AND(AE15=0,AF15=0,AG15=0),AI15-AH15,IF(AND(AE15=0,AF15=0),(AI15-AVERAGE(AG15:AH15)),IF(AE15=0,(AI15-AVERAGE(AF15:AH15)),(AI15-AVERAGE(AE15:AH15))))))</f>
        <v>-4.6666666666666661</v>
      </c>
      <c r="AL15" s="62">
        <f t="shared" ref="AL15:AL22" si="30">IF(AND(AE15=0,AF15=0,AG15=0,AH15=0),"",IF(AND(AE15=0,AF15=0,AG15=0),AK15/AH15,IF(AND(AE15=0,AF15=0),(AK15/AVERAGE(AG15:AH15)),IF(AE15=0,(AK15/AVERAGE(AF15:AH15)),(AK15/AVERAGE(AE15:AH15))))))</f>
        <v>-0.48275862068965514</v>
      </c>
      <c r="AM15" s="69">
        <f t="shared" si="21"/>
        <v>0.29411764705882354</v>
      </c>
      <c r="AN15" s="70">
        <f t="shared" si="22"/>
        <v>0.2</v>
      </c>
    </row>
    <row r="16" spans="1:40" s="5" customFormat="1">
      <c r="A16" s="89" t="s">
        <v>353</v>
      </c>
      <c r="B16" s="207" t="s">
        <v>352</v>
      </c>
      <c r="C16" s="351" t="s">
        <v>31</v>
      </c>
      <c r="D16" s="134">
        <f>INDEX(PR!$A$1:$F$508,MATCH($B16,PR!$A:$A,0),2)</f>
        <v>0</v>
      </c>
      <c r="E16" s="135">
        <f>INDEX(PR!$A$1:$F$508,MATCH($B16,PR!$A:$A,0),3)</f>
        <v>0</v>
      </c>
      <c r="F16" s="135">
        <f>INDEX(PR!$A$1:$F$508,MATCH($B16,PR!$A:$A,0),4)</f>
        <v>1</v>
      </c>
      <c r="G16" s="135">
        <f>INDEX(PR!$A$1:$F$508,MATCH($B16,PR!$A:$A,0),5)</f>
        <v>4</v>
      </c>
      <c r="H16" s="135">
        <f>INDEX(PR!$A$1:$F$508,MATCH($B16,PR!$A:$A,0),6)</f>
        <v>2</v>
      </c>
      <c r="I16" s="61">
        <f t="shared" ref="I16" si="31">COUNTIF(D16:H16,"&lt;20")</f>
        <v>5</v>
      </c>
      <c r="J16" s="136">
        <f t="shared" si="17"/>
        <v>2.3333333333333335</v>
      </c>
      <c r="K16" s="136">
        <f t="shared" si="18"/>
        <v>-0.5</v>
      </c>
      <c r="L16" s="62">
        <f>IF(AND(D16=0,E16=0,F16=0,G16=0),"",IF(AND(D16=0,E16=0,F16=0),K16/G16,IF(AND(D16=0,E16=0),(K16/AVERAGE(F16:G16)),IF(D16=0,(K16/AVERAGE(E16:G16)),(K16/AVERAGE(D16:G16))))))</f>
        <v>-0.2</v>
      </c>
      <c r="M16" s="135">
        <f>INDEX(GR!$A$1:$F$541,MATCH($B16,GR!$A:$A,0),2)</f>
        <v>0</v>
      </c>
      <c r="N16" s="135">
        <f>INDEX(GR!$A$1:$F$541,MATCH($B16,GR!$A:$A,0),3)</f>
        <v>0</v>
      </c>
      <c r="O16" s="135">
        <f>INDEX(GR!$A$1:$F$541,MATCH($B16,GR!$A:$A,0),4)</f>
        <v>1</v>
      </c>
      <c r="P16" s="135">
        <f>INDEX(GR!$A$1:$F$541,MATCH($B16,GR!$A:$A,0),5)</f>
        <v>3</v>
      </c>
      <c r="Q16" s="135">
        <f>INDEX(GR!$A$1:$F$541,MATCH($B16,GR!$A:$A,0),6)</f>
        <v>2</v>
      </c>
      <c r="R16" s="63">
        <f>COUNTIF(M16:Q16,"&lt;5")</f>
        <v>5</v>
      </c>
      <c r="S16" s="64">
        <f t="shared" si="19"/>
        <v>2</v>
      </c>
      <c r="T16" s="64">
        <f t="shared" si="20"/>
        <v>0</v>
      </c>
      <c r="U16" s="62">
        <f t="shared" si="24"/>
        <v>0</v>
      </c>
      <c r="V16" s="65">
        <f>INDEX(AE!$A$1:$K$501,MATCH($B16,AE!$A:$A,0),7)</f>
        <v>0</v>
      </c>
      <c r="W16" s="66">
        <f>INDEX(AE!$A$1:$K$501,MATCH($B16,AE!$A:$A,0),8)</f>
        <v>0</v>
      </c>
      <c r="X16" s="66">
        <f>INDEX(AE!$A$1:$K$501,MATCH($B16,AE!$A:$A,0),9)</f>
        <v>0</v>
      </c>
      <c r="Y16" s="66">
        <f>INDEX(AE!$A$1:$K$501,MATCH($B16,AE!$A:$A,0),10)</f>
        <v>2</v>
      </c>
      <c r="Z16" s="67">
        <f>INDEX(AE!$A$1:$K$501,MATCH($B16,AE!$A:$A,0),11)</f>
        <v>2</v>
      </c>
      <c r="AA16" s="63">
        <f>COUNTIF(V16:Z16,"&lt;5")</f>
        <v>5</v>
      </c>
      <c r="AB16" s="64">
        <f t="shared" si="25"/>
        <v>2</v>
      </c>
      <c r="AC16" s="64">
        <f t="shared" si="26"/>
        <v>0</v>
      </c>
      <c r="AD16" s="62">
        <f t="shared" si="27"/>
        <v>0</v>
      </c>
      <c r="AE16" s="103">
        <f>INDEX(AE!$A$1:$K$501,MATCH($B16,AE!$A:$A,0),2)</f>
        <v>0</v>
      </c>
      <c r="AF16" s="104">
        <f>INDEX(AE!$A$1:$K$501,MATCH($B16,AE!$A:$A,0),3)</f>
        <v>0</v>
      </c>
      <c r="AG16" s="104">
        <f>INDEX(AE!$A$1:$K$501,MATCH($B16,AE!$A:$A,0),4)</f>
        <v>2</v>
      </c>
      <c r="AH16" s="104">
        <f>INDEX(AE!$A$1:$K$501,MATCH($B16,AE!$A:$A,0),5)</f>
        <v>4</v>
      </c>
      <c r="AI16" s="153">
        <f>INDEX(AE!$A$1:$K$501,MATCH($B16,AE!$A:$A,0),6)</f>
        <v>3</v>
      </c>
      <c r="AJ16" s="68">
        <f t="shared" si="28"/>
        <v>3</v>
      </c>
      <c r="AK16" s="64">
        <f t="shared" si="29"/>
        <v>0</v>
      </c>
      <c r="AL16" s="62">
        <f t="shared" si="30"/>
        <v>0</v>
      </c>
      <c r="AM16" s="69">
        <f t="shared" si="21"/>
        <v>0.66666666666666663</v>
      </c>
      <c r="AN16" s="70">
        <f t="shared" si="22"/>
        <v>0.66666666666666663</v>
      </c>
    </row>
    <row r="17" spans="1:40" s="5" customFormat="1">
      <c r="A17" s="108"/>
      <c r="B17" s="111"/>
      <c r="C17" s="352"/>
      <c r="D17" s="131"/>
      <c r="E17" s="132"/>
      <c r="F17" s="132"/>
      <c r="G17" s="132"/>
      <c r="H17" s="132"/>
      <c r="I17" s="19"/>
      <c r="J17" s="133"/>
      <c r="K17" s="133"/>
      <c r="L17" s="31"/>
      <c r="M17" s="132"/>
      <c r="N17" s="132"/>
      <c r="O17" s="132"/>
      <c r="P17" s="132"/>
      <c r="Q17" s="132"/>
      <c r="R17" s="21"/>
      <c r="S17" s="22"/>
      <c r="T17" s="22"/>
      <c r="U17" s="31" t="str">
        <f t="shared" si="24"/>
        <v/>
      </c>
      <c r="V17" s="23"/>
      <c r="W17" s="24"/>
      <c r="X17" s="24"/>
      <c r="Y17" s="24"/>
      <c r="Z17" s="25"/>
      <c r="AA17" s="21"/>
      <c r="AB17" s="22"/>
      <c r="AC17" s="22"/>
      <c r="AD17" s="31"/>
      <c r="AE17" s="101"/>
      <c r="AF17" s="102"/>
      <c r="AG17" s="102"/>
      <c r="AH17" s="102"/>
      <c r="AI17" s="152"/>
      <c r="AJ17" s="27"/>
      <c r="AK17" s="22"/>
      <c r="AL17" s="31" t="str">
        <f t="shared" si="30"/>
        <v/>
      </c>
      <c r="AM17" s="28"/>
      <c r="AN17" s="32"/>
    </row>
    <row r="18" spans="1:40" s="5" customFormat="1">
      <c r="A18" s="235" t="s">
        <v>661</v>
      </c>
      <c r="B18" s="298" t="s">
        <v>358</v>
      </c>
      <c r="C18" s="353" t="s">
        <v>20</v>
      </c>
      <c r="D18" s="299">
        <f>INDEX(PR!$A$1:$F$508,MATCH($B18,PR!$A:$A,0),2)</f>
        <v>42</v>
      </c>
      <c r="E18" s="300">
        <f>INDEX(PR!$A$1:$F$508,MATCH($B18,PR!$A:$A,0),3)</f>
        <v>34</v>
      </c>
      <c r="F18" s="300">
        <f>INDEX(PR!$A$1:$F$508,MATCH($B18,PR!$A:$A,0),4)</f>
        <v>47</v>
      </c>
      <c r="G18" s="300">
        <f>INDEX(PR!$A$1:$F$508,MATCH($B18,PR!$A:$A,0),5)</f>
        <v>22</v>
      </c>
      <c r="H18" s="300">
        <f>INDEX(PR!$A$1:$F$508,MATCH($B18,PR!$A:$A,0),6)</f>
        <v>4</v>
      </c>
      <c r="I18" s="240">
        <f t="shared" ref="I18:I28" si="32">COUNTIF(D18:H18,"&lt;20")</f>
        <v>1</v>
      </c>
      <c r="J18" s="301">
        <f t="shared" si="17"/>
        <v>29.8</v>
      </c>
      <c r="K18" s="301">
        <f t="shared" si="18"/>
        <v>-32.25</v>
      </c>
      <c r="L18" s="242">
        <f t="shared" si="23"/>
        <v>-0.8896551724137931</v>
      </c>
      <c r="M18" s="300">
        <f>INDEX(GR!$A$1:$F$541,MATCH($B18,GR!$A:$A,0),2)</f>
        <v>21</v>
      </c>
      <c r="N18" s="300">
        <f>INDEX(GR!$A$1:$F$541,MATCH($B18,GR!$A:$A,0),3)</f>
        <v>11</v>
      </c>
      <c r="O18" s="300">
        <f>INDEX(GR!$A$1:$F$541,MATCH($B18,GR!$A:$A,0),4)</f>
        <v>0</v>
      </c>
      <c r="P18" s="300">
        <f>INDEX(GR!$A$1:$F$541,MATCH($B18,GR!$A:$A,0),5)</f>
        <v>6</v>
      </c>
      <c r="Q18" s="300">
        <f>INDEX(GR!$A$1:$F$541,MATCH($B18,GR!$A:$A,0),6)</f>
        <v>18</v>
      </c>
      <c r="R18" s="302">
        <f>COUNTIF(M18:Q18,"&lt;5")</f>
        <v>1</v>
      </c>
      <c r="S18" s="241">
        <f t="shared" si="19"/>
        <v>11.2</v>
      </c>
      <c r="T18" s="241">
        <f t="shared" si="20"/>
        <v>8.5</v>
      </c>
      <c r="U18" s="242">
        <f t="shared" si="24"/>
        <v>0.89473684210526316</v>
      </c>
      <c r="V18" s="237">
        <f>INDEX(AE!$A$1:$K$501,MATCH($B18,AE!$A:$A,0),7)</f>
        <v>22</v>
      </c>
      <c r="W18" s="238">
        <f>INDEX(AE!$A$1:$K$501,MATCH($B18,AE!$A:$A,0),8)</f>
        <v>17</v>
      </c>
      <c r="X18" s="238">
        <f>INDEX(AE!$A$1:$K$501,MATCH($B18,AE!$A:$A,0),9)</f>
        <v>23</v>
      </c>
      <c r="Y18" s="238">
        <f>INDEX(AE!$A$1:$K$501,MATCH($B18,AE!$A:$A,0),10)</f>
        <v>4</v>
      </c>
      <c r="Z18" s="239">
        <f>INDEX(AE!$A$1:$K$501,MATCH($B18,AE!$A:$A,0),11)</f>
        <v>0</v>
      </c>
      <c r="AA18" s="243">
        <f>COUNTIF(V18:Z18,"&lt;5")</f>
        <v>2</v>
      </c>
      <c r="AB18" s="241">
        <f t="shared" si="25"/>
        <v>13.2</v>
      </c>
      <c r="AC18" s="241">
        <f t="shared" si="26"/>
        <v>-16.5</v>
      </c>
      <c r="AD18" s="303">
        <f t="shared" si="27"/>
        <v>-1</v>
      </c>
      <c r="AE18" s="304">
        <f>INDEX(AE!$A$1:$K$501,MATCH($B18,AE!$A:$A,0),2)</f>
        <v>31</v>
      </c>
      <c r="AF18" s="305">
        <f>INDEX(AE!$A$1:$K$501,MATCH($B18,AE!$A:$A,0),3)</f>
        <v>28</v>
      </c>
      <c r="AG18" s="305">
        <f>INDEX(AE!$A$1:$K$501,MATCH($B18,AE!$A:$A,0),4)</f>
        <v>33</v>
      </c>
      <c r="AH18" s="305">
        <f>INDEX(AE!$A$1:$K$501,MATCH($B18,AE!$A:$A,0),5)</f>
        <v>10</v>
      </c>
      <c r="AI18" s="306">
        <f>INDEX(AE!$A$1:$K$501,MATCH($B18,AE!$A:$A,0),6)</f>
        <v>0</v>
      </c>
      <c r="AJ18" s="307">
        <f t="shared" ref="AJ18:AJ22" si="33">IF(AND(AE18=0,AF18=0,AG18=0,AH18=0),AI18,IF(AND(AE18=0,AF18=0,AG18=0),AVERAGE(AH18:AI18),IF(AND(AF18=0,AE18=0),AVERAGE(AG18:AI18),IF(AE18=0,AVERAGE(AF18:AI18),AVERAGE(AE18:AI18)))))</f>
        <v>20.399999999999999</v>
      </c>
      <c r="AK18" s="241">
        <f t="shared" ref="AK18:AK22" si="34">IF(AND(AE18=0,AF18=0,AG18=0,AH18=0),"",IF(AND(AE18=0,AF18=0,AG18=0),AI18-AH18,IF(AND(AE18=0,AF18=0),(AI18-AVERAGE(AG18:AH18)),IF(AE18=0,(AI18-AVERAGE(AF18:AH18)),(AI18-AVERAGE(AE18:AH18))))))</f>
        <v>-25.5</v>
      </c>
      <c r="AL18" s="303">
        <f t="shared" si="30"/>
        <v>-1</v>
      </c>
      <c r="AM18" s="308">
        <f t="shared" ref="AM18:AM22" si="35">IF(AJ18=0,"",AB18/AJ18)</f>
        <v>0.6470588235294118</v>
      </c>
      <c r="AN18" s="309" t="str">
        <f t="shared" ref="AN18:AN22" si="36">IF(AI18=0,"",Z18/AI18)</f>
        <v/>
      </c>
    </row>
    <row r="19" spans="1:40" s="5" customFormat="1">
      <c r="A19" s="235" t="s">
        <v>662</v>
      </c>
      <c r="B19" s="298" t="s">
        <v>359</v>
      </c>
      <c r="C19" s="353" t="s">
        <v>20</v>
      </c>
      <c r="D19" s="299">
        <f>INDEX(PR!$A$1:$F$508,MATCH($B19,PR!$A:$A,0),2)</f>
        <v>17</v>
      </c>
      <c r="E19" s="300">
        <f>INDEX(PR!$A$1:$F$508,MATCH($B19,PR!$A:$A,0),3)</f>
        <v>18</v>
      </c>
      <c r="F19" s="300">
        <f>INDEX(PR!$A$1:$F$508,MATCH($B19,PR!$A:$A,0),4)</f>
        <v>14</v>
      </c>
      <c r="G19" s="300">
        <f>INDEX(PR!$A$1:$F$508,MATCH($B19,PR!$A:$A,0),5)</f>
        <v>8</v>
      </c>
      <c r="H19" s="300">
        <f>INDEX(PR!$A$1:$F$508,MATCH($B19,PR!$A:$A,0),6)</f>
        <v>2</v>
      </c>
      <c r="I19" s="311">
        <f t="shared" si="32"/>
        <v>5</v>
      </c>
      <c r="J19" s="301">
        <f t="shared" si="17"/>
        <v>11.8</v>
      </c>
      <c r="K19" s="301">
        <f t="shared" si="18"/>
        <v>-12.25</v>
      </c>
      <c r="L19" s="242">
        <f t="shared" si="23"/>
        <v>-0.85964912280701755</v>
      </c>
      <c r="M19" s="300">
        <f>INDEX(GR!$A$1:$F$541,MATCH($B19,GR!$A:$A,0),2)</f>
        <v>10</v>
      </c>
      <c r="N19" s="300">
        <f>INDEX(GR!$A$1:$F$541,MATCH($B19,GR!$A:$A,0),3)</f>
        <v>17</v>
      </c>
      <c r="O19" s="300">
        <f>INDEX(GR!$A$1:$F$541,MATCH($B19,GR!$A:$A,0),4)</f>
        <v>7</v>
      </c>
      <c r="P19" s="300">
        <f>INDEX(GR!$A$1:$F$541,MATCH($B19,GR!$A:$A,0),5)</f>
        <v>6</v>
      </c>
      <c r="Q19" s="300">
        <f>INDEX(GR!$A$1:$F$541,MATCH($B19,GR!$A:$A,0),6)</f>
        <v>5</v>
      </c>
      <c r="R19" s="243">
        <f>COUNTIF(M19:Q19,"&lt;5")</f>
        <v>0</v>
      </c>
      <c r="S19" s="241">
        <f t="shared" si="19"/>
        <v>9</v>
      </c>
      <c r="T19" s="241">
        <f t="shared" si="20"/>
        <v>-5</v>
      </c>
      <c r="U19" s="242">
        <f t="shared" si="24"/>
        <v>-0.5</v>
      </c>
      <c r="V19" s="237">
        <f>INDEX(AE!$A$1:$K$501,MATCH($B19,AE!$A:$A,0),7)</f>
        <v>5</v>
      </c>
      <c r="W19" s="238">
        <f>INDEX(AE!$A$1:$K$501,MATCH($B19,AE!$A:$A,0),8)</f>
        <v>7</v>
      </c>
      <c r="X19" s="238">
        <f>INDEX(AE!$A$1:$K$501,MATCH($B19,AE!$A:$A,0),9)</f>
        <v>3</v>
      </c>
      <c r="Y19" s="238">
        <f>INDEX(AE!$A$1:$K$501,MATCH($B19,AE!$A:$A,0),10)</f>
        <v>2</v>
      </c>
      <c r="Z19" s="239">
        <f>INDEX(AE!$A$1:$K$501,MATCH($B19,AE!$A:$A,0),11)</f>
        <v>0</v>
      </c>
      <c r="AA19" s="243">
        <f>COUNTIF(V19:Z19,"&lt;5")</f>
        <v>3</v>
      </c>
      <c r="AB19" s="241">
        <f t="shared" si="25"/>
        <v>3.4</v>
      </c>
      <c r="AC19" s="241">
        <f t="shared" si="26"/>
        <v>-4.25</v>
      </c>
      <c r="AD19" s="242">
        <f t="shared" si="27"/>
        <v>-1</v>
      </c>
      <c r="AE19" s="304">
        <f>INDEX(AE!$A$1:$K$501,MATCH($B19,AE!$A:$A,0),2)</f>
        <v>6</v>
      </c>
      <c r="AF19" s="305">
        <f>INDEX(AE!$A$1:$K$501,MATCH($B19,AE!$A:$A,0),3)</f>
        <v>7</v>
      </c>
      <c r="AG19" s="305">
        <f>INDEX(AE!$A$1:$K$501,MATCH($B19,AE!$A:$A,0),4)</f>
        <v>4</v>
      </c>
      <c r="AH19" s="305">
        <f>INDEX(AE!$A$1:$K$501,MATCH($B19,AE!$A:$A,0),5)</f>
        <v>6</v>
      </c>
      <c r="AI19" s="306">
        <f>INDEX(AE!$A$1:$K$501,MATCH($B19,AE!$A:$A,0),6)</f>
        <v>0</v>
      </c>
      <c r="AJ19" s="307">
        <f t="shared" si="33"/>
        <v>4.5999999999999996</v>
      </c>
      <c r="AK19" s="241">
        <f t="shared" si="34"/>
        <v>-5.75</v>
      </c>
      <c r="AL19" s="303">
        <f t="shared" si="30"/>
        <v>-1</v>
      </c>
      <c r="AM19" s="308">
        <f t="shared" si="35"/>
        <v>0.73913043478260876</v>
      </c>
      <c r="AN19" s="309" t="str">
        <f t="shared" si="36"/>
        <v/>
      </c>
    </row>
    <row r="20" spans="1:40" s="5" customFormat="1">
      <c r="A20" s="262" t="s">
        <v>740</v>
      </c>
      <c r="B20" s="263" t="s">
        <v>500</v>
      </c>
      <c r="C20" s="354" t="s">
        <v>31</v>
      </c>
      <c r="D20" s="265">
        <f>INDEX(PR!$A$1:$F$508,MATCH($B20,PR!$A:$A,0),2)</f>
        <v>0</v>
      </c>
      <c r="E20" s="266">
        <f>INDEX(PR!$A$1:$F$508,MATCH($B20,PR!$A:$A,0),3)</f>
        <v>0</v>
      </c>
      <c r="F20" s="266">
        <f>INDEX(PR!$A$1:$F$508,MATCH($B20,PR!$A:$A,0),4)</f>
        <v>0</v>
      </c>
      <c r="G20" s="266">
        <f>INDEX(PR!$A$1:$F$508,MATCH($B20,PR!$A:$A,0),5)</f>
        <v>0</v>
      </c>
      <c r="H20" s="266">
        <f>INDEX(PR!$A$1:$F$508,MATCH($B20,PR!$A:$A,0),6)</f>
        <v>8</v>
      </c>
      <c r="I20" s="267">
        <f t="shared" ref="I20" si="37">COUNTIF(D20:H20,"&lt;20")</f>
        <v>5</v>
      </c>
      <c r="J20" s="268">
        <f t="shared" ref="J20" si="38">IF(AND(D20=0,E20=0,F20=0,G20=0),H20,IF(AND(D20=0,E20=0,F20=0),AVERAGE(G20:H20),IF(AND(E20=0,D20=0),AVERAGE(F20:H20),IF(D20=0,AVERAGE(E20:H20),AVERAGE(D20:H20)))))</f>
        <v>8</v>
      </c>
      <c r="K20" s="268" t="str">
        <f t="shared" ref="K20" si="39">IF(AND(D20=0,E20=0,F20=0,G20=0),"",IF(AND(D20=0,E20=0,F20=0),H20-G20,IF(AND(D20=0,E20=0),(H20-AVERAGE(F20:G20)),IF(D20=0,(H20-AVERAGE(E20:G20)),(H20-AVERAGE(D20:G20))))))</f>
        <v/>
      </c>
      <c r="L20" s="269" t="str">
        <f t="shared" ref="L20" si="40">IF(AND(D20=0,E20=0,F20=0,G20=0),"",IF(AND(D20=0,E20=0,F20=0),K20/G20,IF(AND(D20=0,E20=0),(K20/AVERAGE(F20:G20)),IF(D20=0,(K20/AVERAGE(E20:G20)),(K20/AVERAGE(D20:G20))))))</f>
        <v/>
      </c>
      <c r="M20" s="266">
        <f>INDEX(GR!$A$1:$F$541,MATCH($B20,GR!$A:$A,0),2)</f>
        <v>0</v>
      </c>
      <c r="N20" s="266">
        <f>INDEX(GR!$A$1:$F$541,MATCH($B20,GR!$A:$A,0),3)</f>
        <v>0</v>
      </c>
      <c r="O20" s="266">
        <f>INDEX(GR!$A$1:$F$541,MATCH($B20,GR!$A:$A,0),4)</f>
        <v>0</v>
      </c>
      <c r="P20" s="266">
        <f>INDEX(GR!$A$1:$F$541,MATCH($B20,GR!$A:$A,0),5)</f>
        <v>0</v>
      </c>
      <c r="Q20" s="266">
        <f>INDEX(GR!$A$1:$F$541,MATCH($B20,GR!$A:$A,0),6)</f>
        <v>0</v>
      </c>
      <c r="R20" s="270">
        <f>COUNTIF(M20:Q20,"&lt;5")</f>
        <v>5</v>
      </c>
      <c r="S20" s="271">
        <f t="shared" ref="S20" si="41">IF(AND(M20=0,N20=0,O20=0,P20=0),Q20,IF(AND(M20=0,N20=0,O20=0),AVERAGE(P20:Q20),IF(AND(N20=0,M20=0),AVERAGE(O20:Q20),IF(M20=0,AVERAGE(N20:Q20),AVERAGE(M20:Q20)))))</f>
        <v>0</v>
      </c>
      <c r="T20" s="271" t="str">
        <f t="shared" ref="T20" si="42">IF(AND(M20=0,N20=0,O20=0,P20=0),"",IF(AND(M20=0,N20=0,O20=0),Q20-P20,IF(AND(M20=0,N20=0),(Q20-AVERAGE(O20:P20)),IF(M20=0,(Q20-AVERAGE(N20:P20)),(Q20-AVERAGE(M20:P20))))))</f>
        <v/>
      </c>
      <c r="U20" s="269" t="str">
        <f t="shared" ref="U20" si="43">IF(AND(M20=0,N20=0,O20=0,P20=0),"",IF(AND(M20=0,N20=0,O20=0),T20/P20,IF(AND(M20=0,N20=0),(T20/AVERAGE(O20:P20)),IF(M20=0,(T20/AVERAGE(N20:P20)),(T20/AVERAGE(M20:P20))))))</f>
        <v/>
      </c>
      <c r="V20" s="272">
        <f>INDEX(AE!$A$1:$K$501,MATCH($B20,AE!$A:$A,0),7)</f>
        <v>0</v>
      </c>
      <c r="W20" s="273">
        <f>INDEX(AE!$A$1:$K$501,MATCH($B20,AE!$A:$A,0),8)</f>
        <v>0</v>
      </c>
      <c r="X20" s="273">
        <f>INDEX(AE!$A$1:$K$501,MATCH($B20,AE!$A:$A,0),9)</f>
        <v>0</v>
      </c>
      <c r="Y20" s="273">
        <f>INDEX(AE!$A$1:$K$501,MATCH($B20,AE!$A:$A,0),10)</f>
        <v>0</v>
      </c>
      <c r="Z20" s="274">
        <f>INDEX(AE!$A$1:$K$501,MATCH($B20,AE!$A:$A,0),11)</f>
        <v>6</v>
      </c>
      <c r="AA20" s="270">
        <f>COUNTIF(V20:Z20,"&lt;5")</f>
        <v>4</v>
      </c>
      <c r="AB20" s="271">
        <f t="shared" ref="AB20" si="44">IF(AND(V20=0,W20=0,X20=0,Y20=0),Z20,IF(AND(V20=0,W20=0,X20=0),AVERAGE(Y20:Z20),IF(AND(W20=0,V20=0),AVERAGE(X20:Z20),IF(V20=0,AVERAGE(W20:Z20),AVERAGE(V20:Z20)))))</f>
        <v>6</v>
      </c>
      <c r="AC20" s="271" t="str">
        <f t="shared" ref="AC20" si="45">IF(AND(V20=0,W20=0,X20=0,Y20=0),"",IF(AND(V20=0,W20=0,X20=0),Z20-Y20,IF(AND(V20=0,W20=0),(Z20-AVERAGE(X20:Y20)),IF(V20=0,(Z20-AVERAGE(W20:Y20)),(Z20-AVERAGE(V20:Y20))))))</f>
        <v/>
      </c>
      <c r="AD20" s="269" t="str">
        <f t="shared" ref="AD20" si="46">IF(AND(V20=0,W20=0,X20=0,Y20=0),"",IF(AND(V20=0,W20=0,X20=0),AC20/AVERAGE(Z20:AA20),IF(AND(V20=0,W20=0),(AC20/AVERAGE(X20:Y20)),IF(V20=0,(AC20/AVERAGE(W20:Y20)),(AC20/AVERAGE(V20:Y20))))))</f>
        <v/>
      </c>
      <c r="AE20" s="275">
        <f>INDEX(AE!$A$1:$K$501,MATCH($B20,AE!$A:$A,0),2)</f>
        <v>0</v>
      </c>
      <c r="AF20" s="276">
        <f>INDEX(AE!$A$1:$K$501,MATCH($B20,AE!$A:$A,0),3)</f>
        <v>0</v>
      </c>
      <c r="AG20" s="276">
        <f>INDEX(AE!$A$1:$K$501,MATCH($B20,AE!$A:$A,0),4)</f>
        <v>0</v>
      </c>
      <c r="AH20" s="276">
        <f>INDEX(AE!$A$1:$K$501,MATCH($B20,AE!$A:$A,0),5)</f>
        <v>3</v>
      </c>
      <c r="AI20" s="277">
        <f>INDEX(AE!$A$1:$K$501,MATCH($B20,AE!$A:$A,0),6)</f>
        <v>6</v>
      </c>
      <c r="AJ20" s="278">
        <f t="shared" ref="AJ20" si="47">IF(AND(AE20=0,AF20=0,AG20=0,AH20=0),AI20,IF(AND(AE20=0,AF20=0,AG20=0),AVERAGE(AH20:AI20),IF(AND(AF20=0,AE20=0),AVERAGE(AG20:AI20),IF(AE20=0,AVERAGE(AF20:AI20),AVERAGE(AE20:AI20)))))</f>
        <v>4.5</v>
      </c>
      <c r="AK20" s="271">
        <f t="shared" ref="AK20" si="48">IF(AND(AE20=0,AF20=0,AG20=0,AH20=0),"",IF(AND(AE20=0,AF20=0,AG20=0),AI20-AH20,IF(AND(AE20=0,AF20=0),(AI20-AVERAGE(AG20:AH20)),IF(AE20=0,(AI20-AVERAGE(AF20:AH20)),(AI20-AVERAGE(AE20:AH20))))))</f>
        <v>3</v>
      </c>
      <c r="AL20" s="279">
        <f t="shared" ref="AL20" si="49">IF(AND(AE20=0,AF20=0,AG20=0,AH20=0),"",IF(AND(AE20=0,AF20=0,AG20=0),AK20/AH20,IF(AND(AE20=0,AF20=0),(AK20/AVERAGE(AG20:AH20)),IF(AE20=0,(AK20/AVERAGE(AF20:AH20)),(AK20/AVERAGE(AE20:AH20))))))</f>
        <v>1</v>
      </c>
      <c r="AM20" s="280">
        <f t="shared" ref="AM20" si="50">IF(AJ20=0,"",AB20/AJ20)</f>
        <v>1.3333333333333333</v>
      </c>
      <c r="AN20" s="281">
        <f t="shared" ref="AN20" si="51">IF(AI20=0,"",Z20/AI20)</f>
        <v>1</v>
      </c>
    </row>
    <row r="21" spans="1:40" s="5" customFormat="1">
      <c r="A21" s="282" t="s">
        <v>663</v>
      </c>
      <c r="B21" s="283" t="s">
        <v>366</v>
      </c>
      <c r="C21" s="355" t="s">
        <v>31</v>
      </c>
      <c r="D21" s="284">
        <f>INDEX(PR!$A$1:$F$508,MATCH($B21,PR!$A:$A,0),2)</f>
        <v>0</v>
      </c>
      <c r="E21" s="285">
        <f>INDEX(PR!$A$1:$F$508,MATCH($B21,PR!$A:$A,0),3)</f>
        <v>0</v>
      </c>
      <c r="F21" s="285">
        <f>INDEX(PR!$A$1:$F$508,MATCH($B21,PR!$A:$A,0),4)</f>
        <v>0</v>
      </c>
      <c r="G21" s="285">
        <f>INDEX(PR!$A$1:$F$508,MATCH($B21,PR!$A:$A,0),5)</f>
        <v>4</v>
      </c>
      <c r="H21" s="285">
        <f>INDEX(PR!$A$1:$F$508,MATCH($B21,PR!$A:$A,0),6)</f>
        <v>79</v>
      </c>
      <c r="I21" s="267">
        <f t="shared" si="32"/>
        <v>4</v>
      </c>
      <c r="J21" s="286">
        <f t="shared" si="17"/>
        <v>41.5</v>
      </c>
      <c r="K21" s="286">
        <f t="shared" si="18"/>
        <v>75</v>
      </c>
      <c r="L21" s="269">
        <f t="shared" si="23"/>
        <v>18.75</v>
      </c>
      <c r="M21" s="285">
        <f>INDEX(GR!$A$1:$F$541,MATCH($B21,GR!$A:$A,0),2)</f>
        <v>0</v>
      </c>
      <c r="N21" s="285">
        <f>INDEX(GR!$A$1:$F$541,MATCH($B21,GR!$A:$A,0),3)</f>
        <v>0</v>
      </c>
      <c r="O21" s="285">
        <f>INDEX(GR!$A$1:$F$541,MATCH($B21,GR!$A:$A,0),4)</f>
        <v>0</v>
      </c>
      <c r="P21" s="285">
        <f>INDEX(GR!$A$1:$F$541,MATCH($B21,GR!$A:$A,0),5)</f>
        <v>0</v>
      </c>
      <c r="Q21" s="285">
        <f>INDEX(GR!$A$1:$F$541,MATCH($B21,GR!$A:$A,0),6)</f>
        <v>0</v>
      </c>
      <c r="R21" s="287">
        <f>COUNTIF(M21:Q21,"&lt;5")</f>
        <v>5</v>
      </c>
      <c r="S21" s="288">
        <f t="shared" si="19"/>
        <v>0</v>
      </c>
      <c r="T21" s="288" t="str">
        <f t="shared" si="20"/>
        <v/>
      </c>
      <c r="U21" s="269" t="str">
        <f t="shared" si="24"/>
        <v/>
      </c>
      <c r="V21" s="289">
        <f>INDEX(AE!$A$1:$K$501,MATCH($B21,AE!$A:$A,0),7)</f>
        <v>0</v>
      </c>
      <c r="W21" s="290">
        <f>INDEX(AE!$A$1:$K$501,MATCH($B21,AE!$A:$A,0),8)</f>
        <v>0</v>
      </c>
      <c r="X21" s="290">
        <f>INDEX(AE!$A$1:$K$501,MATCH($B21,AE!$A:$A,0),9)</f>
        <v>0</v>
      </c>
      <c r="Y21" s="290">
        <f>INDEX(AE!$A$1:$K$501,MATCH($B21,AE!$A:$A,0),10)</f>
        <v>2</v>
      </c>
      <c r="Z21" s="291">
        <f>INDEX(AE!$A$1:$K$501,MATCH($B21,AE!$A:$A,0),11)</f>
        <v>49</v>
      </c>
      <c r="AA21" s="287">
        <f>COUNTIF(V21:Z21,"&lt;5")</f>
        <v>4</v>
      </c>
      <c r="AB21" s="288">
        <f t="shared" si="25"/>
        <v>25.5</v>
      </c>
      <c r="AC21" s="288">
        <f t="shared" si="26"/>
        <v>47</v>
      </c>
      <c r="AD21" s="269">
        <f t="shared" si="27"/>
        <v>1.7735849056603774</v>
      </c>
      <c r="AE21" s="292">
        <f>INDEX(AE!$A$1:$K$501,MATCH($B21,AE!$A:$A,0),2)</f>
        <v>0</v>
      </c>
      <c r="AF21" s="293">
        <f>INDEX(AE!$A$1:$K$501,MATCH($B21,AE!$A:$A,0),3)</f>
        <v>0</v>
      </c>
      <c r="AG21" s="293">
        <f>INDEX(AE!$A$1:$K$501,MATCH($B21,AE!$A:$A,0),4)</f>
        <v>0</v>
      </c>
      <c r="AH21" s="293">
        <f>INDEX(AE!$A$1:$K$501,MATCH($B21,AE!$A:$A,0),5)</f>
        <v>8</v>
      </c>
      <c r="AI21" s="294">
        <f>INDEX(AE!$A$1:$K$501,MATCH($B21,AE!$A:$A,0),6)</f>
        <v>90</v>
      </c>
      <c r="AJ21" s="295">
        <f t="shared" si="33"/>
        <v>49</v>
      </c>
      <c r="AK21" s="288">
        <f t="shared" si="34"/>
        <v>82</v>
      </c>
      <c r="AL21" s="269">
        <f t="shared" si="30"/>
        <v>10.25</v>
      </c>
      <c r="AM21" s="296">
        <f t="shared" si="35"/>
        <v>0.52040816326530615</v>
      </c>
      <c r="AN21" s="297">
        <f t="shared" si="36"/>
        <v>0.5444444444444444</v>
      </c>
    </row>
    <row r="22" spans="1:40" s="48" customFormat="1">
      <c r="A22" s="81" t="s">
        <v>664</v>
      </c>
      <c r="B22" s="209"/>
      <c r="C22" s="81"/>
      <c r="D22" s="141">
        <f>SUM(D18:D21)</f>
        <v>59</v>
      </c>
      <c r="E22" s="142">
        <f t="shared" ref="E22:H22" si="52">SUM(E18:E21)</f>
        <v>52</v>
      </c>
      <c r="F22" s="142">
        <f t="shared" si="52"/>
        <v>61</v>
      </c>
      <c r="G22" s="142">
        <f t="shared" si="52"/>
        <v>34</v>
      </c>
      <c r="H22" s="143">
        <f t="shared" si="52"/>
        <v>93</v>
      </c>
      <c r="I22" s="50">
        <f t="shared" si="32"/>
        <v>0</v>
      </c>
      <c r="J22" s="144">
        <f t="shared" si="17"/>
        <v>59.8</v>
      </c>
      <c r="K22" s="144">
        <f t="shared" si="18"/>
        <v>41.5</v>
      </c>
      <c r="L22" s="31">
        <f>IF(AND(D22=0,E22=0,F22=0,G22=0),"",IF(AND(D22=0,E22=0,F22=0),K22/G22,IF(AND(D22=0,E22=0),(K22/AVERAGE(F22:G22)),IF(D22=0,(K22/AVERAGE(E22:G22)),(K22/AVERAGE(D22:G22))))))</f>
        <v>0.80582524271844658</v>
      </c>
      <c r="M22" s="141">
        <f>SUM(M18:M21)</f>
        <v>31</v>
      </c>
      <c r="N22" s="142">
        <f t="shared" ref="N22:Q22" si="53">SUM(N18:N21)</f>
        <v>28</v>
      </c>
      <c r="O22" s="142">
        <f t="shared" si="53"/>
        <v>7</v>
      </c>
      <c r="P22" s="142">
        <f t="shared" si="53"/>
        <v>12</v>
      </c>
      <c r="Q22" s="143">
        <f t="shared" si="53"/>
        <v>23</v>
      </c>
      <c r="R22" s="51">
        <f>COUNTIF(M22:Q22,"&lt;5")</f>
        <v>0</v>
      </c>
      <c r="S22" s="52">
        <f t="shared" si="19"/>
        <v>20.2</v>
      </c>
      <c r="T22" s="52">
        <f t="shared" si="20"/>
        <v>3.5</v>
      </c>
      <c r="U22" s="31">
        <f t="shared" si="24"/>
        <v>0.17948717948717949</v>
      </c>
      <c r="V22" s="141">
        <f>SUM(V18:V21)</f>
        <v>27</v>
      </c>
      <c r="W22" s="142">
        <f t="shared" ref="W22:Z22" si="54">SUM(W18:W21)</f>
        <v>24</v>
      </c>
      <c r="X22" s="142">
        <f t="shared" si="54"/>
        <v>26</v>
      </c>
      <c r="Y22" s="142">
        <f t="shared" si="54"/>
        <v>8</v>
      </c>
      <c r="Z22" s="143">
        <f t="shared" si="54"/>
        <v>55</v>
      </c>
      <c r="AA22" s="51">
        <f>COUNTIF(V22:Z22,"&lt;5")</f>
        <v>0</v>
      </c>
      <c r="AB22" s="52">
        <f t="shared" si="25"/>
        <v>28</v>
      </c>
      <c r="AC22" s="52">
        <f t="shared" si="26"/>
        <v>33.75</v>
      </c>
      <c r="AD22" s="83">
        <f t="shared" si="27"/>
        <v>1.588235294117647</v>
      </c>
      <c r="AE22" s="141">
        <f>SUM(AE18:AE21)</f>
        <v>37</v>
      </c>
      <c r="AF22" s="142">
        <f t="shared" ref="AF22:AI22" si="55">SUM(AF18:AF21)</f>
        <v>35</v>
      </c>
      <c r="AG22" s="142">
        <f t="shared" si="55"/>
        <v>37</v>
      </c>
      <c r="AH22" s="142">
        <f t="shared" si="55"/>
        <v>27</v>
      </c>
      <c r="AI22" s="143">
        <f t="shared" si="55"/>
        <v>96</v>
      </c>
      <c r="AJ22" s="54">
        <f t="shared" si="33"/>
        <v>46.4</v>
      </c>
      <c r="AK22" s="52">
        <f t="shared" si="34"/>
        <v>62</v>
      </c>
      <c r="AL22" s="31">
        <f t="shared" si="30"/>
        <v>1.8235294117647058</v>
      </c>
      <c r="AM22" s="55">
        <f t="shared" si="35"/>
        <v>0.60344827586206895</v>
      </c>
      <c r="AN22" s="56">
        <f t="shared" si="36"/>
        <v>0.57291666666666663</v>
      </c>
    </row>
    <row r="23" spans="1:40" s="5" customFormat="1">
      <c r="A23" s="1" t="s">
        <v>121</v>
      </c>
      <c r="B23" s="2"/>
      <c r="C23" s="2"/>
      <c r="D23" s="359" t="s">
        <v>0</v>
      </c>
      <c r="E23" s="371"/>
      <c r="F23" s="371"/>
      <c r="G23" s="371"/>
      <c r="H23" s="371"/>
      <c r="I23" s="369" t="s">
        <v>0</v>
      </c>
      <c r="J23" s="371"/>
      <c r="K23" s="371"/>
      <c r="L23" s="372"/>
      <c r="M23" s="366" t="s">
        <v>1</v>
      </c>
      <c r="N23" s="360"/>
      <c r="O23" s="360"/>
      <c r="P23" s="360"/>
      <c r="Q23" s="360"/>
      <c r="R23" s="369" t="s">
        <v>1</v>
      </c>
      <c r="S23" s="360"/>
      <c r="T23" s="360"/>
      <c r="U23" s="370"/>
      <c r="V23" s="359" t="s">
        <v>2</v>
      </c>
      <c r="W23" s="371"/>
      <c r="X23" s="371"/>
      <c r="Y23" s="371"/>
      <c r="Z23" s="371"/>
      <c r="AA23" s="356" t="s">
        <v>2</v>
      </c>
      <c r="AB23" s="357"/>
      <c r="AC23" s="357"/>
      <c r="AD23" s="358"/>
      <c r="AE23" s="367" t="s">
        <v>3</v>
      </c>
      <c r="AF23" s="368"/>
      <c r="AG23" s="368"/>
      <c r="AH23" s="368"/>
      <c r="AI23" s="368"/>
      <c r="AJ23" s="369" t="s">
        <v>3</v>
      </c>
      <c r="AK23" s="360"/>
      <c r="AL23" s="370"/>
      <c r="AM23" s="3" t="s">
        <v>4</v>
      </c>
      <c r="AN23" s="4" t="s">
        <v>707</v>
      </c>
    </row>
    <row r="24" spans="1:40" s="5" customFormat="1">
      <c r="A24" s="6" t="s">
        <v>629</v>
      </c>
      <c r="B24" s="7" t="s">
        <v>6</v>
      </c>
      <c r="C24" s="108"/>
      <c r="D24" s="8" t="s">
        <v>7</v>
      </c>
      <c r="E24" s="9" t="s">
        <v>8</v>
      </c>
      <c r="F24" s="9" t="s">
        <v>9</v>
      </c>
      <c r="G24" s="9" t="s">
        <v>10</v>
      </c>
      <c r="H24" s="9" t="s">
        <v>707</v>
      </c>
      <c r="I24" s="10" t="s">
        <v>123</v>
      </c>
      <c r="J24" s="13" t="s">
        <v>4</v>
      </c>
      <c r="K24" s="13" t="s">
        <v>12</v>
      </c>
      <c r="L24" s="12" t="s">
        <v>13</v>
      </c>
      <c r="M24" s="9" t="s">
        <v>7</v>
      </c>
      <c r="N24" s="9" t="s">
        <v>8</v>
      </c>
      <c r="O24" s="9" t="s">
        <v>9</v>
      </c>
      <c r="P24" s="9" t="s">
        <v>10</v>
      </c>
      <c r="Q24" s="9" t="s">
        <v>707</v>
      </c>
      <c r="R24" s="10" t="s">
        <v>144</v>
      </c>
      <c r="S24" s="13" t="s">
        <v>4</v>
      </c>
      <c r="T24" s="13" t="s">
        <v>12</v>
      </c>
      <c r="U24" s="14" t="s">
        <v>13</v>
      </c>
      <c r="V24" s="8" t="s">
        <v>7</v>
      </c>
      <c r="W24" s="9" t="s">
        <v>8</v>
      </c>
      <c r="X24" s="9" t="s">
        <v>9</v>
      </c>
      <c r="Y24" s="9" t="s">
        <v>10</v>
      </c>
      <c r="Z24" s="9" t="s">
        <v>707</v>
      </c>
      <c r="AA24" s="10" t="s">
        <v>145</v>
      </c>
      <c r="AB24" s="13" t="s">
        <v>4</v>
      </c>
      <c r="AC24" s="13" t="s">
        <v>12</v>
      </c>
      <c r="AD24" s="12" t="s">
        <v>13</v>
      </c>
      <c r="AE24" s="100" t="s">
        <v>7</v>
      </c>
      <c r="AF24" s="11" t="s">
        <v>8</v>
      </c>
      <c r="AG24" s="11" t="s">
        <v>9</v>
      </c>
      <c r="AH24" s="11" t="s">
        <v>10</v>
      </c>
      <c r="AI24" s="11" t="s">
        <v>707</v>
      </c>
      <c r="AJ24" s="15" t="s">
        <v>4</v>
      </c>
      <c r="AK24" s="13" t="s">
        <v>12</v>
      </c>
      <c r="AL24" s="12" t="s">
        <v>13</v>
      </c>
      <c r="AM24" s="16" t="s">
        <v>16</v>
      </c>
      <c r="AN24" s="17" t="s">
        <v>16</v>
      </c>
    </row>
    <row r="25" spans="1:40">
      <c r="A25" s="108" t="s">
        <v>665</v>
      </c>
      <c r="B25" s="111" t="s">
        <v>331</v>
      </c>
      <c r="D25" s="131">
        <f>INDEX(PR!$A$1:$F$508,MATCH($B25,PR!$A:$A,0),2)</f>
        <v>26</v>
      </c>
      <c r="E25" s="132">
        <f>INDEX(PR!$A$1:$F$508,MATCH($B25,PR!$A:$A,0),3)</f>
        <v>31</v>
      </c>
      <c r="F25" s="132">
        <f>INDEX(PR!$A$1:$F$508,MATCH($B25,PR!$A:$A,0),4)</f>
        <v>33</v>
      </c>
      <c r="G25" s="132">
        <f>INDEX(PR!$A$1:$F$508,MATCH($B25,PR!$A:$A,0),5)</f>
        <v>83</v>
      </c>
      <c r="H25" s="132">
        <f>INDEX(PR!$A$1:$F$508,MATCH($B25,PR!$A:$A,0),6)</f>
        <v>143</v>
      </c>
      <c r="I25" s="19">
        <f t="shared" si="32"/>
        <v>0</v>
      </c>
      <c r="J25" s="133">
        <f t="shared" si="17"/>
        <v>63.2</v>
      </c>
      <c r="K25" s="133">
        <f t="shared" si="18"/>
        <v>99.75</v>
      </c>
      <c r="L25" s="31">
        <f>IF(AND(D25=0,E25=0,F25=0,G25=0),"",IF(AND(D25=0,E25=0,F25=0),K25/G25,IF(AND(D25=0,E25=0),(K25/AVERAGE(F25:G25)),IF(D25=0,(K25/AVERAGE(E25:G25)),(K25/AVERAGE(D25:G25))))))</f>
        <v>2.3063583815028901</v>
      </c>
      <c r="M25" s="132">
        <f>INDEX(GR!$A$1:$F$541,MATCH($B25,GR!$A:$A,0),2)</f>
        <v>9</v>
      </c>
      <c r="N25" s="132">
        <f>INDEX(GR!$A$1:$F$541,MATCH($B25,GR!$A:$A,0),3)</f>
        <v>12</v>
      </c>
      <c r="O25" s="132">
        <f>INDEX(GR!$A$1:$F$541,MATCH($B25,GR!$A:$A,0),4)</f>
        <v>14</v>
      </c>
      <c r="P25" s="132">
        <f>INDEX(GR!$A$1:$F$541,MATCH($B25,GR!$A:$A,0),5)</f>
        <v>3</v>
      </c>
      <c r="Q25" s="132">
        <f>INDEX(GR!$A$1:$F$541,MATCH($B25,GR!$A:$A,0),6)</f>
        <v>26</v>
      </c>
      <c r="R25" s="21">
        <f>COUNTIF(M25:Q25,"&lt;5")</f>
        <v>1</v>
      </c>
      <c r="S25" s="22">
        <f t="shared" si="19"/>
        <v>12.8</v>
      </c>
      <c r="T25" s="22">
        <f t="shared" si="20"/>
        <v>16.5</v>
      </c>
      <c r="U25" s="31">
        <f>IF(AND(M25=0,N25=0,O25=0,P25=0),"",IF(AND(M25=0,N25=0,O25=0),T25/P25,IF(AND(M25=0,N25=0),(T25/AVERAGE(O25:P25)),IF(M25=0,(T25/AVERAGE(N25:P25)),(T25/AVERAGE(M25:P25))))))</f>
        <v>1.736842105263158</v>
      </c>
      <c r="V25" s="23">
        <f>INDEX(AE!$A$1:$K$501,MATCH($B25,AE!$A:$A,0),7)</f>
        <v>6</v>
      </c>
      <c r="W25" s="24">
        <f>INDEX(AE!$A$1:$K$501,MATCH($B25,AE!$A:$A,0),8)</f>
        <v>10</v>
      </c>
      <c r="X25" s="24">
        <f>INDEX(AE!$A$1:$K$501,MATCH($B25,AE!$A:$A,0),9)</f>
        <v>18</v>
      </c>
      <c r="Y25" s="24">
        <f>INDEX(AE!$A$1:$K$501,MATCH($B25,AE!$A:$A,0),10)</f>
        <v>41</v>
      </c>
      <c r="Z25" s="25">
        <f>INDEX(AE!$A$1:$K$501,MATCH($B25,AE!$A:$A,0),11)</f>
        <v>74</v>
      </c>
      <c r="AA25" s="21">
        <f t="shared" ref="AA25:AA30" si="56">COUNTIF(V25:Z25,"&lt;5")</f>
        <v>0</v>
      </c>
      <c r="AB25" s="22">
        <f t="shared" si="25"/>
        <v>29.8</v>
      </c>
      <c r="AC25" s="22">
        <f t="shared" si="26"/>
        <v>55.25</v>
      </c>
      <c r="AD25" s="31">
        <f t="shared" si="27"/>
        <v>2.9466666666666668</v>
      </c>
      <c r="AE25" s="101">
        <f>INDEX(AE!$A$1:$K$501,MATCH($B25,AE!$A:$A,0),2)</f>
        <v>11</v>
      </c>
      <c r="AF25" s="102">
        <f>INDEX(AE!$A$1:$K$501,MATCH($B25,AE!$A:$A,0),3)</f>
        <v>13</v>
      </c>
      <c r="AG25" s="102">
        <f>INDEX(AE!$A$1:$K$501,MATCH($B25,AE!$A:$A,0),4)</f>
        <v>21</v>
      </c>
      <c r="AH25" s="102">
        <f>INDEX(AE!$A$1:$K$501,MATCH($B25,AE!$A:$A,0),5)</f>
        <v>46</v>
      </c>
      <c r="AI25" s="152">
        <f>INDEX(AE!$A$1:$K$501,MATCH($B25,AE!$A:$A,0),6)</f>
        <v>82</v>
      </c>
      <c r="AJ25" s="27">
        <f t="shared" si="28"/>
        <v>34.6</v>
      </c>
      <c r="AK25" s="22">
        <f t="shared" si="29"/>
        <v>59.25</v>
      </c>
      <c r="AL25" s="31">
        <f>IF(AND(AE25=0,AF25=0,AG25=0,AH25=0),"",IF(AND(AE25=0,AF25=0,AG25=0),AK25/AH25,IF(AND(AE25=0,AF25=0),(AK25/AVERAGE(AG25:AH25)),IF(AE25=0,(AK25/AVERAGE(AF25:AH25)),(AK25/AVERAGE(AE25:AH25))))))</f>
        <v>2.6043956043956045</v>
      </c>
      <c r="AM25" s="28">
        <f t="shared" si="21"/>
        <v>0.86127167630057799</v>
      </c>
      <c r="AN25" s="32">
        <f t="shared" si="22"/>
        <v>0.90243902439024393</v>
      </c>
    </row>
    <row r="26" spans="1:40">
      <c r="A26" s="108" t="s">
        <v>666</v>
      </c>
      <c r="B26" s="111" t="s">
        <v>335</v>
      </c>
      <c r="D26" s="131">
        <f>INDEX(PR!$A$1:$F$508,MATCH($B26,PR!$A:$A,0),2)</f>
        <v>1</v>
      </c>
      <c r="E26" s="132">
        <f>INDEX(PR!$A$1:$F$508,MATCH($B26,PR!$A:$A,0),3)</f>
        <v>2</v>
      </c>
      <c r="F26" s="132">
        <f>INDEX(PR!$A$1:$F$508,MATCH($B26,PR!$A:$A,0),4)</f>
        <v>1</v>
      </c>
      <c r="G26" s="132">
        <f>INDEX(PR!$A$1:$F$508,MATCH($B26,PR!$A:$A,0),5)</f>
        <v>0</v>
      </c>
      <c r="H26" s="132">
        <f>INDEX(PR!$A$1:$F$508,MATCH($B26,PR!$A:$A,0),6)</f>
        <v>0</v>
      </c>
      <c r="I26" s="43">
        <f t="shared" si="32"/>
        <v>5</v>
      </c>
      <c r="J26" s="133">
        <f t="shared" si="17"/>
        <v>0.8</v>
      </c>
      <c r="K26" s="133">
        <f t="shared" si="18"/>
        <v>-1</v>
      </c>
      <c r="L26" s="26">
        <f t="shared" ref="L26:L28" si="57">IF(AND(D26=0,E26=0,F26=0,G26=0),"",IF(AND(D26=0,E26=0,F26=0),K26/G26,IF(AND(D26=0,E26=0),(K26/AVERAGE(F26:G26)),IF(D26=0,(K26/AVERAGE(E26:G26)),(K26/AVERAGE(D26:G26))))))</f>
        <v>-1</v>
      </c>
      <c r="M26" s="132">
        <f>INDEX(GR!$A$1:$F$541,MATCH($B26,GR!$A:$A,0),2)</f>
        <v>0</v>
      </c>
      <c r="N26" s="132">
        <f>INDEX(GR!$A$1:$F$541,MATCH($B26,GR!$A:$A,0),3)</f>
        <v>0</v>
      </c>
      <c r="O26" s="132">
        <f>INDEX(GR!$A$1:$F$541,MATCH($B26,GR!$A:$A,0),4)</f>
        <v>0</v>
      </c>
      <c r="P26" s="132">
        <f>INDEX(GR!$A$1:$F$541,MATCH($B26,GR!$A:$A,0),5)</f>
        <v>0</v>
      </c>
      <c r="Q26" s="132">
        <f>INDEX(GR!$A$1:$F$541,MATCH($B26,GR!$A:$A,0),6)</f>
        <v>0</v>
      </c>
      <c r="R26" s="46">
        <f>COUNTIF(M26:Q26,"&lt;5")</f>
        <v>5</v>
      </c>
      <c r="S26" s="22">
        <f t="shared" si="19"/>
        <v>0</v>
      </c>
      <c r="T26" s="22" t="str">
        <f t="shared" si="20"/>
        <v/>
      </c>
      <c r="U26" s="31" t="str">
        <f t="shared" ref="U26:U28" si="58">IF(AND(M26=0,N26=0,O26=0,P26=0),"",IF(AND(M26=0,N26=0,O26=0),T26/P26,IF(AND(M26=0,N26=0),(T26/AVERAGE(O26:P26)),IF(M26=0,(T26/AVERAGE(N26:P26)),(T26/AVERAGE(M26:P26))))))</f>
        <v/>
      </c>
      <c r="V26" s="23">
        <f>INDEX(AE!$A$1:$K$501,MATCH($B26,AE!$A:$A,0),7)</f>
        <v>1</v>
      </c>
      <c r="W26" s="24">
        <f>INDEX(AE!$A$1:$K$501,MATCH($B26,AE!$A:$A,0),8)</f>
        <v>1</v>
      </c>
      <c r="X26" s="24">
        <f>INDEX(AE!$A$1:$K$501,MATCH($B26,AE!$A:$A,0),9)</f>
        <v>0</v>
      </c>
      <c r="Y26" s="24">
        <f>INDEX(AE!$A$1:$K$501,MATCH($B26,AE!$A:$A,0),10)</f>
        <v>0</v>
      </c>
      <c r="Z26" s="25">
        <f>INDEX(AE!$A$1:$K$501,MATCH($B26,AE!$A:$A,0),11)</f>
        <v>0</v>
      </c>
      <c r="AA26" s="46">
        <f t="shared" si="56"/>
        <v>5</v>
      </c>
      <c r="AB26" s="22">
        <f t="shared" si="25"/>
        <v>0.4</v>
      </c>
      <c r="AC26" s="22">
        <f t="shared" si="26"/>
        <v>-0.5</v>
      </c>
      <c r="AD26" s="26">
        <f t="shared" si="27"/>
        <v>-1</v>
      </c>
      <c r="AE26" s="101">
        <f>INDEX(AE!$A$1:$K$501,MATCH($B26,AE!$A:$A,0),2)</f>
        <v>1</v>
      </c>
      <c r="AF26" s="102">
        <f>INDEX(AE!$A$1:$K$501,MATCH($B26,AE!$A:$A,0),3)</f>
        <v>1</v>
      </c>
      <c r="AG26" s="102">
        <f>INDEX(AE!$A$1:$K$501,MATCH($B26,AE!$A:$A,0),4)</f>
        <v>1</v>
      </c>
      <c r="AH26" s="102">
        <f>INDEX(AE!$A$1:$K$501,MATCH($B26,AE!$A:$A,0),5)</f>
        <v>1</v>
      </c>
      <c r="AI26" s="152">
        <f>INDEX(AE!$A$1:$K$501,MATCH($B26,AE!$A:$A,0),6)</f>
        <v>0</v>
      </c>
      <c r="AJ26" s="27">
        <f t="shared" si="28"/>
        <v>0.8</v>
      </c>
      <c r="AK26" s="22">
        <f t="shared" si="29"/>
        <v>-1</v>
      </c>
      <c r="AL26" s="319">
        <f t="shared" ref="AL26:AL28" si="59">IF(AND(AE26=0,AF26=0,AG26=0,AH26=0),"",IF(AND(AE26=0,AF26=0,AG26=0),AK26/AH26,IF(AND(AE26=0,AF26=0),(AK26/AVERAGE(AG26:AH26)),IF(AE26=0,(AK26/AVERAGE(AF26:AH26)),(AK26/AVERAGE(AE26:AH26))))))</f>
        <v>-1</v>
      </c>
      <c r="AM26" s="28">
        <f t="shared" si="21"/>
        <v>0.5</v>
      </c>
      <c r="AN26" s="32" t="str">
        <f t="shared" si="22"/>
        <v/>
      </c>
    </row>
    <row r="27" spans="1:40">
      <c r="A27" s="108" t="s">
        <v>667</v>
      </c>
      <c r="B27" s="111" t="s">
        <v>336</v>
      </c>
      <c r="D27" s="131">
        <f>INDEX(PR!$A$1:$F$508,MATCH($B27,PR!$A:$A,0),2)</f>
        <v>1</v>
      </c>
      <c r="E27" s="132">
        <f>INDEX(PR!$A$1:$F$508,MATCH($B27,PR!$A:$A,0),3)</f>
        <v>0</v>
      </c>
      <c r="F27" s="132">
        <f>INDEX(PR!$A$1:$F$508,MATCH($B27,PR!$A:$A,0),4)</f>
        <v>0</v>
      </c>
      <c r="G27" s="132">
        <f>INDEX(PR!$A$1:$F$508,MATCH($B27,PR!$A:$A,0),5)</f>
        <v>0</v>
      </c>
      <c r="H27" s="132">
        <f>INDEX(PR!$A$1:$F$508,MATCH($B27,PR!$A:$A,0),6)</f>
        <v>0</v>
      </c>
      <c r="I27" s="43">
        <f t="shared" si="32"/>
        <v>5</v>
      </c>
      <c r="J27" s="133">
        <f t="shared" si="17"/>
        <v>0.2</v>
      </c>
      <c r="K27" s="133">
        <f t="shared" si="18"/>
        <v>-0.25</v>
      </c>
      <c r="L27" s="26">
        <f t="shared" si="57"/>
        <v>-1</v>
      </c>
      <c r="M27" s="132">
        <f>INDEX(GR!$A$1:$F$541,MATCH($B27,GR!$A:$A,0),2)</f>
        <v>0</v>
      </c>
      <c r="N27" s="132">
        <f>INDEX(GR!$A$1:$F$541,MATCH($B27,GR!$A:$A,0),3)</f>
        <v>0</v>
      </c>
      <c r="O27" s="132">
        <f>INDEX(GR!$A$1:$F$541,MATCH($B27,GR!$A:$A,0),4)</f>
        <v>0</v>
      </c>
      <c r="P27" s="132">
        <f>INDEX(GR!$A$1:$F$541,MATCH($B27,GR!$A:$A,0),5)</f>
        <v>0</v>
      </c>
      <c r="Q27" s="132">
        <f>INDEX(GR!$A$1:$F$541,MATCH($B27,GR!$A:$A,0),6)</f>
        <v>0</v>
      </c>
      <c r="R27" s="46">
        <f t="shared" ref="R27:R28" si="60">COUNTIF(M27:Q27,"&lt;5")</f>
        <v>5</v>
      </c>
      <c r="S27" s="22">
        <f t="shared" si="19"/>
        <v>0</v>
      </c>
      <c r="T27" s="22" t="str">
        <f t="shared" si="20"/>
        <v/>
      </c>
      <c r="U27" s="31" t="str">
        <f t="shared" si="58"/>
        <v/>
      </c>
      <c r="V27" s="23">
        <f>INDEX(AE!$A$1:$K$501,MATCH($B27,AE!$A:$A,0),7)</f>
        <v>0</v>
      </c>
      <c r="W27" s="24">
        <f>INDEX(AE!$A$1:$K$501,MATCH($B27,AE!$A:$A,0),8)</f>
        <v>0</v>
      </c>
      <c r="X27" s="24">
        <f>INDEX(AE!$A$1:$K$501,MATCH($B27,AE!$A:$A,0),9)</f>
        <v>0</v>
      </c>
      <c r="Y27" s="24">
        <f>INDEX(AE!$A$1:$K$501,MATCH($B27,AE!$A:$A,0),10)</f>
        <v>0</v>
      </c>
      <c r="Z27" s="25">
        <f>INDEX(AE!$A$1:$K$501,MATCH($B27,AE!$A:$A,0),11)</f>
        <v>0</v>
      </c>
      <c r="AA27" s="46">
        <f t="shared" si="56"/>
        <v>5</v>
      </c>
      <c r="AB27" s="22">
        <f t="shared" si="25"/>
        <v>0</v>
      </c>
      <c r="AC27" s="22" t="str">
        <f t="shared" si="26"/>
        <v/>
      </c>
      <c r="AD27" s="31" t="str">
        <f t="shared" si="27"/>
        <v/>
      </c>
      <c r="AE27" s="101">
        <f>INDEX(AE!$A$1:$K$501,MATCH($B27,AE!$A:$A,0),2)</f>
        <v>0</v>
      </c>
      <c r="AF27" s="102">
        <f>INDEX(AE!$A$1:$K$501,MATCH($B27,AE!$A:$A,0),3)</f>
        <v>0</v>
      </c>
      <c r="AG27" s="102">
        <f>INDEX(AE!$A$1:$K$501,MATCH($B27,AE!$A:$A,0),4)</f>
        <v>0</v>
      </c>
      <c r="AH27" s="102">
        <f>INDEX(AE!$A$1:$K$501,MATCH($B27,AE!$A:$A,0),5)</f>
        <v>0</v>
      </c>
      <c r="AI27" s="152">
        <f>INDEX(AE!$A$1:$K$501,MATCH($B27,AE!$A:$A,0),6)</f>
        <v>0</v>
      </c>
      <c r="AJ27" s="27">
        <f t="shared" si="28"/>
        <v>0</v>
      </c>
      <c r="AK27" s="22" t="str">
        <f t="shared" si="29"/>
        <v/>
      </c>
      <c r="AL27" s="31" t="str">
        <f t="shared" si="59"/>
        <v/>
      </c>
      <c r="AM27" s="28" t="str">
        <f t="shared" si="21"/>
        <v/>
      </c>
      <c r="AN27" s="32" t="str">
        <f t="shared" si="22"/>
        <v/>
      </c>
    </row>
    <row r="28" spans="1:40">
      <c r="A28" s="235" t="s">
        <v>668</v>
      </c>
      <c r="B28" s="298" t="s">
        <v>337</v>
      </c>
      <c r="C28" s="310" t="s">
        <v>20</v>
      </c>
      <c r="D28" s="299">
        <f>INDEX(PR!$A$1:$F$508,MATCH($B28,PR!$A:$A,0),2)</f>
        <v>4</v>
      </c>
      <c r="E28" s="300">
        <f>INDEX(PR!$A$1:$F$508,MATCH($B28,PR!$A:$A,0),3)</f>
        <v>5</v>
      </c>
      <c r="F28" s="300">
        <f>INDEX(PR!$A$1:$F$508,MATCH($B28,PR!$A:$A,0),4)</f>
        <v>5</v>
      </c>
      <c r="G28" s="300">
        <f>INDEX(PR!$A$1:$F$508,MATCH($B28,PR!$A:$A,0),5)</f>
        <v>2</v>
      </c>
      <c r="H28" s="300">
        <f>INDEX(PR!$A$1:$F$508,MATCH($B28,PR!$A:$A,0),6)</f>
        <v>1</v>
      </c>
      <c r="I28" s="311">
        <f t="shared" si="32"/>
        <v>5</v>
      </c>
      <c r="J28" s="301">
        <f t="shared" si="17"/>
        <v>3.4</v>
      </c>
      <c r="K28" s="301">
        <f t="shared" si="18"/>
        <v>-3</v>
      </c>
      <c r="L28" s="242">
        <f t="shared" si="57"/>
        <v>-0.75</v>
      </c>
      <c r="M28" s="300">
        <f>INDEX(GR!$A$1:$F$541,MATCH($B28,GR!$A:$A,0),2)</f>
        <v>0</v>
      </c>
      <c r="N28" s="300">
        <f>INDEX(GR!$A$1:$F$541,MATCH($B28,GR!$A:$A,0),3)</f>
        <v>1</v>
      </c>
      <c r="O28" s="300">
        <f>INDEX(GR!$A$1:$F$541,MATCH($B28,GR!$A:$A,0),4)</f>
        <v>1</v>
      </c>
      <c r="P28" s="300">
        <f>INDEX(GR!$A$1:$F$541,MATCH($B28,GR!$A:$A,0),5)</f>
        <v>0</v>
      </c>
      <c r="Q28" s="300">
        <f>INDEX(GR!$A$1:$F$541,MATCH($B28,GR!$A:$A,0),6)</f>
        <v>2</v>
      </c>
      <c r="R28" s="302">
        <f t="shared" si="60"/>
        <v>5</v>
      </c>
      <c r="S28" s="241">
        <f t="shared" si="19"/>
        <v>1</v>
      </c>
      <c r="T28" s="241">
        <f t="shared" si="20"/>
        <v>1.3333333333333335</v>
      </c>
      <c r="U28" s="242">
        <f t="shared" si="58"/>
        <v>2.0000000000000004</v>
      </c>
      <c r="V28" s="237">
        <f>INDEX(AE!$A$1:$K$501,MATCH($B28,AE!$A:$A,0),7)</f>
        <v>1</v>
      </c>
      <c r="W28" s="238">
        <f>INDEX(AE!$A$1:$K$501,MATCH($B28,AE!$A:$A,0),8)</f>
        <v>4</v>
      </c>
      <c r="X28" s="238">
        <f>INDEX(AE!$A$1:$K$501,MATCH($B28,AE!$A:$A,0),9)</f>
        <v>1</v>
      </c>
      <c r="Y28" s="238">
        <f>INDEX(AE!$A$1:$K$501,MATCH($B28,AE!$A:$A,0),10)</f>
        <v>0</v>
      </c>
      <c r="Z28" s="239">
        <f>INDEX(AE!$A$1:$K$501,MATCH($B28,AE!$A:$A,0),11)</f>
        <v>0</v>
      </c>
      <c r="AA28" s="302">
        <f t="shared" si="56"/>
        <v>5</v>
      </c>
      <c r="AB28" s="241">
        <f t="shared" si="25"/>
        <v>1.2</v>
      </c>
      <c r="AC28" s="241">
        <f t="shared" si="26"/>
        <v>-1.5</v>
      </c>
      <c r="AD28" s="242">
        <f t="shared" si="27"/>
        <v>-1</v>
      </c>
      <c r="AE28" s="304">
        <f>INDEX(AE!$A$1:$K$501,MATCH($B28,AE!$A:$A,0),2)</f>
        <v>1</v>
      </c>
      <c r="AF28" s="305">
        <f>INDEX(AE!$A$1:$K$501,MATCH($B28,AE!$A:$A,0),3)</f>
        <v>7</v>
      </c>
      <c r="AG28" s="305">
        <f>INDEX(AE!$A$1:$K$501,MATCH($B28,AE!$A:$A,0),4)</f>
        <v>1</v>
      </c>
      <c r="AH28" s="305">
        <f>INDEX(AE!$A$1:$K$501,MATCH($B28,AE!$A:$A,0),5)</f>
        <v>0</v>
      </c>
      <c r="AI28" s="306">
        <f>INDEX(AE!$A$1:$K$501,MATCH($B28,AE!$A:$A,0),6)</f>
        <v>0</v>
      </c>
      <c r="AJ28" s="307">
        <f t="shared" si="28"/>
        <v>1.8</v>
      </c>
      <c r="AK28" s="241">
        <f t="shared" si="29"/>
        <v>-2.25</v>
      </c>
      <c r="AL28" s="242">
        <f t="shared" si="59"/>
        <v>-1</v>
      </c>
      <c r="AM28" s="308">
        <f t="shared" si="21"/>
        <v>0.66666666666666663</v>
      </c>
      <c r="AN28" s="309" t="str">
        <f t="shared" si="22"/>
        <v/>
      </c>
    </row>
    <row r="29" spans="1:40">
      <c r="A29" s="262" t="s">
        <v>739</v>
      </c>
      <c r="B29" s="263" t="s">
        <v>688</v>
      </c>
      <c r="C29" s="264" t="s">
        <v>31</v>
      </c>
      <c r="D29" s="265">
        <f>INDEX(PR!$A$1:$F$508,MATCH($B29,PR!$A:$A,0),2)</f>
        <v>0</v>
      </c>
      <c r="E29" s="266">
        <f>INDEX(PR!$A$1:$F$508,MATCH($B29,PR!$A:$A,0),3)</f>
        <v>0</v>
      </c>
      <c r="F29" s="266">
        <f>INDEX(PR!$A$1:$F$508,MATCH($B29,PR!$A:$A,0),4)</f>
        <v>0</v>
      </c>
      <c r="G29" s="266">
        <f>INDEX(PR!$A$1:$F$508,MATCH($B29,PR!$A:$A,0),5)</f>
        <v>0</v>
      </c>
      <c r="H29" s="266">
        <f>INDEX(PR!$A$1:$F$508,MATCH($B29,PR!$A:$A,0),6)</f>
        <v>8</v>
      </c>
      <c r="I29" s="267">
        <f t="shared" ref="I29" si="61">COUNTIF(D29:H29,"&lt;20")</f>
        <v>5</v>
      </c>
      <c r="J29" s="268">
        <f t="shared" ref="J29" si="62">IF(AND(D29=0,E29=0,F29=0,G29=0),H29,IF(AND(D29=0,E29=0,F29=0),AVERAGE(G29:H29),IF(AND(E29=0,D29=0),AVERAGE(F29:H29),IF(D29=0,AVERAGE(E29:H29),AVERAGE(D29:H29)))))</f>
        <v>8</v>
      </c>
      <c r="K29" s="268" t="str">
        <f t="shared" ref="K29" si="63">IF(AND(D29=0,E29=0,F29=0,G29=0),"",IF(AND(D29=0,E29=0,F29=0),H29-G29,IF(AND(D29=0,E29=0),(H29-AVERAGE(F29:G29)),IF(D29=0,(H29-AVERAGE(E29:G29)),(H29-AVERAGE(D29:G29))))))</f>
        <v/>
      </c>
      <c r="L29" s="269" t="str">
        <f t="shared" ref="L29" si="64">IF(AND(D29=0,E29=0,F29=0,G29=0),"",IF(AND(D29=0,E29=0,F29=0),K29/G29,IF(AND(D29=0,E29=0),(K29/AVERAGE(F29:G29)),IF(D29=0,(K29/AVERAGE(E29:G29)),(K29/AVERAGE(D29:G29))))))</f>
        <v/>
      </c>
      <c r="M29" s="266">
        <f>INDEX(GR!$A$1:$F$541,MATCH($B29,GR!$A:$A,0),2)</f>
        <v>0</v>
      </c>
      <c r="N29" s="266">
        <f>INDEX(GR!$A$1:$F$541,MATCH($B29,GR!$A:$A,0),3)</f>
        <v>0</v>
      </c>
      <c r="O29" s="266">
        <f>INDEX(GR!$A$1:$F$541,MATCH($B29,GR!$A:$A,0),4)</f>
        <v>0</v>
      </c>
      <c r="P29" s="266">
        <f>INDEX(GR!$A$1:$F$541,MATCH($B29,GR!$A:$A,0),5)</f>
        <v>0</v>
      </c>
      <c r="Q29" s="266">
        <f>INDEX(GR!$A$1:$F$541,MATCH($B29,GR!$A:$A,0),6)</f>
        <v>0</v>
      </c>
      <c r="R29" s="287">
        <f t="shared" ref="R29" si="65">COUNTIF(M29:Q29,"&lt;5")</f>
        <v>5</v>
      </c>
      <c r="S29" s="271">
        <f t="shared" ref="S29" si="66">IF(AND(M29=0,N29=0,O29=0,P29=0),Q29,IF(AND(M29=0,N29=0,O29=0),AVERAGE(P29:Q29),IF(AND(N29=0,M29=0),AVERAGE(O29:Q29),IF(M29=0,AVERAGE(N29:Q29),AVERAGE(M29:Q29)))))</f>
        <v>0</v>
      </c>
      <c r="T29" s="271" t="str">
        <f t="shared" ref="T29" si="67">IF(AND(M29=0,N29=0,O29=0,P29=0),"",IF(AND(M29=0,N29=0,O29=0),Q29-P29,IF(AND(M29=0,N29=0),(Q29-AVERAGE(O29:P29)),IF(M29=0,(Q29-AVERAGE(N29:P29)),(Q29-AVERAGE(M29:P29))))))</f>
        <v/>
      </c>
      <c r="U29" s="269" t="str">
        <f t="shared" ref="U29" si="68">IF(AND(M29=0,N29=0,O29=0,P29=0),"",IF(AND(M29=0,N29=0,O29=0),T29/P29,IF(AND(M29=0,N29=0),(T29/AVERAGE(O29:P29)),IF(M29=0,(T29/AVERAGE(N29:P29)),(T29/AVERAGE(M29:P29))))))</f>
        <v/>
      </c>
      <c r="V29" s="272">
        <f>INDEX(AE!$A$1:$K$501,MATCH($B29,AE!$A:$A,0),7)</f>
        <v>0</v>
      </c>
      <c r="W29" s="273">
        <f>INDEX(AE!$A$1:$K$501,MATCH($B29,AE!$A:$A,0),8)</f>
        <v>0</v>
      </c>
      <c r="X29" s="273">
        <f>INDEX(AE!$A$1:$K$501,MATCH($B29,AE!$A:$A,0),9)</f>
        <v>0</v>
      </c>
      <c r="Y29" s="273">
        <f>INDEX(AE!$A$1:$K$501,MATCH($B29,AE!$A:$A,0),10)</f>
        <v>0</v>
      </c>
      <c r="Z29" s="274">
        <f>INDEX(AE!$A$1:$K$501,MATCH($B29,AE!$A:$A,0),11)</f>
        <v>13</v>
      </c>
      <c r="AA29" s="287">
        <f t="shared" si="56"/>
        <v>4</v>
      </c>
      <c r="AB29" s="271">
        <f t="shared" ref="AB29" si="69">IF(AND(V29=0,W29=0,X29=0,Y29=0),Z29,IF(AND(V29=0,W29=0,X29=0),AVERAGE(Y29:Z29),IF(AND(W29=0,V29=0),AVERAGE(X29:Z29),IF(V29=0,AVERAGE(W29:Z29),AVERAGE(V29:Z29)))))</f>
        <v>13</v>
      </c>
      <c r="AC29" s="271" t="str">
        <f t="shared" ref="AC29" si="70">IF(AND(V29=0,W29=0,X29=0,Y29=0),"",IF(AND(V29=0,W29=0,X29=0),Z29-Y29,IF(AND(V29=0,W29=0),(Z29-AVERAGE(X29:Y29)),IF(V29=0,(Z29-AVERAGE(W29:Y29)),(Z29-AVERAGE(V29:Y29))))))</f>
        <v/>
      </c>
      <c r="AD29" s="269" t="str">
        <f t="shared" ref="AD29" si="71">IF(AND(V29=0,W29=0,X29=0,Y29=0),"",IF(AND(V29=0,W29=0,X29=0),AC29/AVERAGE(Z29:AA29),IF(AND(V29=0,W29=0),(AC29/AVERAGE(X29:Y29)),IF(V29=0,(AC29/AVERAGE(W29:Y29)),(AC29/AVERAGE(V29:Y29))))))</f>
        <v/>
      </c>
      <c r="AE29" s="275">
        <f>INDEX(AE!$A$1:$K$501,MATCH($B29,AE!$A:$A,0),2)</f>
        <v>0</v>
      </c>
      <c r="AF29" s="276">
        <f>INDEX(AE!$A$1:$K$501,MATCH($B29,AE!$A:$A,0),3)</f>
        <v>0</v>
      </c>
      <c r="AG29" s="276">
        <f>INDEX(AE!$A$1:$K$501,MATCH($B29,AE!$A:$A,0),4)</f>
        <v>0</v>
      </c>
      <c r="AH29" s="276">
        <f>INDEX(AE!$A$1:$K$501,MATCH($B29,AE!$A:$A,0),5)</f>
        <v>0</v>
      </c>
      <c r="AI29" s="277">
        <f>INDEX(AE!$A$1:$K$501,MATCH($B29,AE!$A:$A,0),6)</f>
        <v>13</v>
      </c>
      <c r="AJ29" s="278">
        <f t="shared" ref="AJ29" si="72">IF(AND(AE29=0,AF29=0,AG29=0,AH29=0),AI29,IF(AND(AE29=0,AF29=0,AG29=0),AVERAGE(AH29:AI29),IF(AND(AF29=0,AE29=0),AVERAGE(AG29:AI29),IF(AE29=0,AVERAGE(AF29:AI29),AVERAGE(AE29:AI29)))))</f>
        <v>13</v>
      </c>
      <c r="AK29" s="271" t="str">
        <f t="shared" ref="AK29" si="73">IF(AND(AE29=0,AF29=0,AG29=0,AH29=0),"",IF(AND(AE29=0,AF29=0,AG29=0),AI29-AH29,IF(AND(AE29=0,AF29=0),(AI29-AVERAGE(AG29:AH29)),IF(AE29=0,(AI29-AVERAGE(AF29:AH29)),(AI29-AVERAGE(AE29:AH29))))))</f>
        <v/>
      </c>
      <c r="AL29" s="269" t="str">
        <f t="shared" ref="AL29" si="74">IF(AND(AE29=0,AF29=0,AG29=0,AH29=0),"",IF(AND(AE29=0,AF29=0,AG29=0),AK29/AH29,IF(AND(AE29=0,AF29=0),(AK29/AVERAGE(AG29:AH29)),IF(AE29=0,(AK29/AVERAGE(AF29:AH29)),(AK29/AVERAGE(AE29:AH29))))))</f>
        <v/>
      </c>
      <c r="AM29" s="280">
        <f t="shared" ref="AM29" si="75">IF(AJ29=0,"",AB29/AJ29)</f>
        <v>1</v>
      </c>
      <c r="AN29" s="281">
        <f t="shared" ref="AN29" si="76">IF(AI29=0,"",Z29/AI29)</f>
        <v>1</v>
      </c>
    </row>
    <row r="30" spans="1:40">
      <c r="A30" s="261" t="s">
        <v>339</v>
      </c>
      <c r="B30" s="257" t="s">
        <v>685</v>
      </c>
      <c r="C30" s="213"/>
      <c r="D30" s="258">
        <f>INDEX(PR!$A$1:$F$508,MATCH($B30,PR!$A:$A,0),2)</f>
        <v>1</v>
      </c>
      <c r="E30" s="259">
        <f>INDEX(PR!$A$1:$F$508,MATCH($B30,PR!$A:$A,0),3)</f>
        <v>3</v>
      </c>
      <c r="F30" s="259">
        <f>INDEX(PR!$A$1:$F$508,MATCH($B30,PR!$A:$A,0),4)</f>
        <v>9</v>
      </c>
      <c r="G30" s="259">
        <f>INDEX(PR!$A$1:$F$508,MATCH($B30,PR!$A:$A,0),5)</f>
        <v>27</v>
      </c>
      <c r="H30" s="259">
        <f>INDEX(PR!$A$1:$F$508,MATCH($B30,PR!$A:$A,0),6)</f>
        <v>37</v>
      </c>
      <c r="I30" s="260">
        <f t="shared" ref="I30" si="77">COUNTIF(D30:H30,"&lt;20")</f>
        <v>3</v>
      </c>
      <c r="J30" s="164">
        <f t="shared" ref="J30" si="78">IF(AND(D30=0,E30=0,F30=0,G30=0),H30,IF(AND(D30=0,E30=0,F30=0),AVERAGE(G30:H30),IF(AND(E30=0,D30=0),AVERAGE(F30:H30),IF(D30=0,AVERAGE(E30:H30),AVERAGE(D30:H30)))))</f>
        <v>15.4</v>
      </c>
      <c r="K30" s="164">
        <f t="shared" ref="K30" si="79">IF(AND(D30=0,E30=0,F30=0,G30=0),"",IF(AND(D30=0,E30=0,F30=0),H30-G30,IF(AND(D30=0,E30=0),(H30-AVERAGE(F30:G30)),IF(D30=0,(H30-AVERAGE(E30:G30)),(H30-AVERAGE(D30:G30))))))</f>
        <v>27</v>
      </c>
      <c r="L30" s="119">
        <f t="shared" ref="L30" si="80">IF(AND(D30=0,E30=0,F30=0,G30=0),"",IF(AND(D30=0,E30=0,F30=0),K30/G30,IF(AND(D30=0,E30=0),(K30/AVERAGE(F30:G30)),IF(D30=0,(K30/AVERAGE(E30:G30)),(K30/AVERAGE(D30:G30))))))</f>
        <v>2.7</v>
      </c>
      <c r="M30" s="132">
        <f>INDEX(GR!$A$1:$F$541,MATCH($B30,GR!$A:$A,0),2)</f>
        <v>0</v>
      </c>
      <c r="N30" s="132">
        <f>INDEX(GR!$A$1:$F$541,MATCH($B30,GR!$A:$A,0),3)</f>
        <v>0</v>
      </c>
      <c r="O30" s="132">
        <f>INDEX(GR!$A$1:$F$541,MATCH($B30,GR!$A:$A,0),4)</f>
        <v>0</v>
      </c>
      <c r="P30" s="132">
        <f>INDEX(GR!$A$1:$F$541,MATCH($B30,GR!$A:$A,0),5)</f>
        <v>0</v>
      </c>
      <c r="Q30" s="132">
        <f>INDEX(GR!$A$1:$F$541,MATCH($B30,GR!$A:$A,0),6)</f>
        <v>1</v>
      </c>
      <c r="R30" s="46">
        <f t="shared" ref="R30" si="81">COUNTIF(M30:Q30,"&lt;5")</f>
        <v>5</v>
      </c>
      <c r="S30" s="22">
        <f t="shared" ref="S30" si="82">IF(AND(M30=0,N30=0,O30=0,P30=0),Q30,IF(AND(M30=0,N30=0,O30=0),AVERAGE(P30:Q30),IF(AND(N30=0,M30=0),AVERAGE(O30:Q30),IF(M30=0,AVERAGE(N30:Q30),AVERAGE(M30:Q30)))))</f>
        <v>1</v>
      </c>
      <c r="T30" s="22" t="str">
        <f t="shared" ref="T30" si="83">IF(AND(M30=0,N30=0,O30=0,P30=0),"",IF(AND(M30=0,N30=0,O30=0),Q30-P30,IF(AND(M30=0,N30=0),(Q30-AVERAGE(O30:P30)),IF(M30=0,(Q30-AVERAGE(N30:P30)),(Q30-AVERAGE(M30:P30))))))</f>
        <v/>
      </c>
      <c r="U30" s="31" t="str">
        <f t="shared" ref="U30" si="84">IF(AND(M30=0,N30=0,O30=0,P30=0),"",IF(AND(M30=0,N30=0,O30=0),T30/P30,IF(AND(M30=0,N30=0),(T30/AVERAGE(O30:P30)),IF(M30=0,(T30/AVERAGE(N30:P30)),(T30/AVERAGE(M30:P30))))))</f>
        <v/>
      </c>
      <c r="V30" s="23">
        <f>INDEX(AE!$A$1:$K$501,MATCH($B30,AE!$A:$A,0),7)</f>
        <v>0</v>
      </c>
      <c r="W30" s="24">
        <f>INDEX(AE!$A$1:$K$501,MATCH($B30,AE!$A:$A,0),8)</f>
        <v>0</v>
      </c>
      <c r="X30" s="24">
        <f>INDEX(AE!$A$1:$K$501,MATCH($B30,AE!$A:$A,0),9)</f>
        <v>0</v>
      </c>
      <c r="Y30" s="24">
        <f>INDEX(AE!$A$1:$K$501,MATCH($B30,AE!$A:$A,0),10)</f>
        <v>0</v>
      </c>
      <c r="Z30" s="25">
        <f>INDEX(AE!$A$1:$K$501,MATCH($B30,AE!$A:$A,0),11)</f>
        <v>7</v>
      </c>
      <c r="AA30" s="46">
        <f t="shared" si="56"/>
        <v>4</v>
      </c>
      <c r="AB30" s="22">
        <f t="shared" ref="AB30" si="85">IF(AND(V30=0,W30=0,X30=0,Y30=0),Z30,IF(AND(V30=0,W30=0,X30=0),AVERAGE(Y30:Z30),IF(AND(W30=0,V30=0),AVERAGE(X30:Z30),IF(V30=0,AVERAGE(W30:Z30),AVERAGE(V30:Z30)))))</f>
        <v>7</v>
      </c>
      <c r="AC30" s="22" t="str">
        <f t="shared" ref="AC30" si="86">IF(AND(V30=0,W30=0,X30=0,Y30=0),"",IF(AND(V30=0,W30=0,X30=0),Z30-Y30,IF(AND(V30=0,W30=0),(Z30-AVERAGE(X30:Y30)),IF(V30=0,(Z30-AVERAGE(W30:Y30)),(Z30-AVERAGE(V30:Y30))))))</f>
        <v/>
      </c>
      <c r="AD30" s="31" t="str">
        <f t="shared" ref="AD30" si="87">IF(AND(V30=0,W30=0,X30=0,Y30=0),"",IF(AND(V30=0,W30=0,X30=0),AC30/AVERAGE(Z30:AA30),IF(AND(V30=0,W30=0),(AC30/AVERAGE(X30:Y30)),IF(V30=0,(AC30/AVERAGE(W30:Y30)),(AC30/AVERAGE(V30:Y30))))))</f>
        <v/>
      </c>
      <c r="AE30" s="101">
        <f>INDEX(AE!$A$1:$K$501,MATCH($B30,AE!$A:$A,0),2)</f>
        <v>0</v>
      </c>
      <c r="AF30" s="102">
        <f>INDEX(AE!$A$1:$K$501,MATCH($B30,AE!$A:$A,0),3)</f>
        <v>0</v>
      </c>
      <c r="AG30" s="102">
        <f>INDEX(AE!$A$1:$K$501,MATCH($B30,AE!$A:$A,0),4)</f>
        <v>0</v>
      </c>
      <c r="AH30" s="102">
        <f>INDEX(AE!$A$1:$K$501,MATCH($B30,AE!$A:$A,0),5)</f>
        <v>0</v>
      </c>
      <c r="AI30" s="152">
        <f>INDEX(AE!$A$1:$K$501,MATCH($B30,AE!$A:$A,0),6)</f>
        <v>8</v>
      </c>
      <c r="AJ30" s="27">
        <f t="shared" ref="AJ30" si="88">IF(AND(AE30=0,AF30=0,AG30=0,AH30=0),AI30,IF(AND(AE30=0,AF30=0,AG30=0),AVERAGE(AH30:AI30),IF(AND(AF30=0,AE30=0),AVERAGE(AG30:AI30),IF(AE30=0,AVERAGE(AF30:AI30),AVERAGE(AE30:AI30)))))</f>
        <v>8</v>
      </c>
      <c r="AK30" s="22" t="str">
        <f t="shared" ref="AK30" si="89">IF(AND(AE30=0,AF30=0,AG30=0,AH30=0),"",IF(AND(AE30=0,AF30=0,AG30=0),AI30-AH30,IF(AND(AE30=0,AF30=0),(AI30-AVERAGE(AG30:AH30)),IF(AE30=0,(AI30-AVERAGE(AF30:AH30)),(AI30-AVERAGE(AE30:AH30))))))</f>
        <v/>
      </c>
      <c r="AL30" s="31" t="str">
        <f t="shared" ref="AL30" si="90">IF(AND(AE30=0,AF30=0,AG30=0,AH30=0),"",IF(AND(AE30=0,AF30=0,AG30=0),AK30/AH30,IF(AND(AE30=0,AF30=0),(AK30/AVERAGE(AG30:AH30)),IF(AE30=0,(AK30/AVERAGE(AF30:AH30)),(AK30/AVERAGE(AE30:AH30))))))</f>
        <v/>
      </c>
      <c r="AM30" s="28">
        <f t="shared" ref="AM30" si="91">IF(AJ30=0,"",AB30/AJ30)</f>
        <v>0.875</v>
      </c>
      <c r="AN30" s="32">
        <f t="shared" ref="AN30" si="92">IF(AI30=0,"",Z30/AI30)</f>
        <v>0.875</v>
      </c>
    </row>
    <row r="32" spans="1:40">
      <c r="A32" s="85" t="s">
        <v>105</v>
      </c>
      <c r="B32" s="85" t="s">
        <v>106</v>
      </c>
    </row>
    <row r="33" spans="1:2">
      <c r="A33" s="85" t="s">
        <v>107</v>
      </c>
      <c r="B33" s="99" t="s">
        <v>108</v>
      </c>
    </row>
    <row r="35" spans="1:2">
      <c r="A35" s="85" t="s">
        <v>109</v>
      </c>
      <c r="B35" s="85" t="s">
        <v>106</v>
      </c>
    </row>
    <row r="36" spans="1:2">
      <c r="A36" s="85" t="s">
        <v>110</v>
      </c>
      <c r="B36" s="99" t="s">
        <v>108</v>
      </c>
    </row>
    <row r="38" spans="1:2">
      <c r="A38" s="85" t="s">
        <v>111</v>
      </c>
      <c r="B38" s="85" t="s">
        <v>106</v>
      </c>
    </row>
    <row r="39" spans="1:2">
      <c r="A39" s="85" t="s">
        <v>110</v>
      </c>
      <c r="B39" s="99" t="s">
        <v>108</v>
      </c>
    </row>
    <row r="41" spans="1:2">
      <c r="A41" s="85" t="s">
        <v>112</v>
      </c>
      <c r="B41" s="99" t="s">
        <v>108</v>
      </c>
    </row>
    <row r="43" spans="1:2">
      <c r="A43" s="85" t="s">
        <v>113</v>
      </c>
      <c r="B43" s="85" t="s">
        <v>114</v>
      </c>
    </row>
    <row r="44" spans="1:2">
      <c r="A44" s="85" t="s">
        <v>115</v>
      </c>
      <c r="B44" s="85" t="s">
        <v>114</v>
      </c>
    </row>
    <row r="46" spans="1:2">
      <c r="A46" s="85" t="s">
        <v>116</v>
      </c>
      <c r="B46" s="85" t="s">
        <v>117</v>
      </c>
    </row>
    <row r="47" spans="1:2">
      <c r="A47" s="85" t="s">
        <v>118</v>
      </c>
      <c r="B47" s="85" t="s">
        <v>117</v>
      </c>
    </row>
    <row r="49" spans="1:1">
      <c r="A49" s="85" t="s">
        <v>119</v>
      </c>
    </row>
    <row r="50" spans="1:1">
      <c r="A50" s="85" t="s">
        <v>120</v>
      </c>
    </row>
  </sheetData>
  <mergeCells count="24">
    <mergeCell ref="AE1:AI1"/>
    <mergeCell ref="AJ1:AL1"/>
    <mergeCell ref="D1:H1"/>
    <mergeCell ref="I1:L1"/>
    <mergeCell ref="M1:Q1"/>
    <mergeCell ref="R1:U1"/>
    <mergeCell ref="V1:Z1"/>
    <mergeCell ref="AA1:AD1"/>
    <mergeCell ref="AJ12:AL12"/>
    <mergeCell ref="D23:H23"/>
    <mergeCell ref="I23:L23"/>
    <mergeCell ref="M23:Q23"/>
    <mergeCell ref="R23:U23"/>
    <mergeCell ref="V23:Z23"/>
    <mergeCell ref="AA23:AD23"/>
    <mergeCell ref="AE23:AI23"/>
    <mergeCell ref="AJ23:AL23"/>
    <mergeCell ref="D12:H12"/>
    <mergeCell ref="I12:L12"/>
    <mergeCell ref="M12:Q12"/>
    <mergeCell ref="R12:U12"/>
    <mergeCell ref="V12:Z12"/>
    <mergeCell ref="AA12:AD12"/>
    <mergeCell ref="AE12:A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879C-AA54-EA49-9382-F6F9FC4C1833}">
  <dimension ref="A1:J7"/>
  <sheetViews>
    <sheetView workbookViewId="0">
      <selection activeCell="J33" sqref="J33"/>
    </sheetView>
  </sheetViews>
  <sheetFormatPr defaultColWidth="9.69921875" defaultRowHeight="14.4"/>
  <cols>
    <col min="1" max="1" width="25.796875" style="85" customWidth="1"/>
    <col min="2" max="6" width="6.19921875" style="85" customWidth="1"/>
    <col min="7" max="16384" width="9.69921875" style="85"/>
  </cols>
  <sheetData>
    <row r="1" spans="1:10" s="5" customFormat="1">
      <c r="A1" s="1"/>
      <c r="B1" s="359" t="s">
        <v>0</v>
      </c>
      <c r="C1" s="371"/>
      <c r="D1" s="371"/>
      <c r="E1" s="371"/>
      <c r="F1" s="372"/>
    </row>
    <row r="2" spans="1:10" s="5" customFormat="1">
      <c r="A2" s="6" t="s">
        <v>669</v>
      </c>
      <c r="B2" s="8" t="s">
        <v>7</v>
      </c>
      <c r="C2" s="9" t="s">
        <v>8</v>
      </c>
      <c r="D2" s="9" t="s">
        <v>708</v>
      </c>
      <c r="E2" s="9" t="s">
        <v>10</v>
      </c>
      <c r="F2" s="109" t="s">
        <v>707</v>
      </c>
      <c r="G2" s="9" t="s">
        <v>157</v>
      </c>
      <c r="H2" s="9" t="s">
        <v>553</v>
      </c>
      <c r="J2" s="9"/>
    </row>
    <row r="3" spans="1:10" s="5" customFormat="1">
      <c r="A3" s="337" t="s">
        <v>543</v>
      </c>
      <c r="B3" s="338">
        <f>INDEX(ME!$A$1:$G$350,MATCH($A3,ME!$A:$A,0),2)</f>
        <v>1</v>
      </c>
      <c r="C3" s="339">
        <f>INDEX(ME!$A$1:$G$350,MATCH($A3,ME!$A:$A,0),3)</f>
        <v>21</v>
      </c>
      <c r="D3" s="339">
        <f>INDEX(ME!$A$1:$G$350,MATCH($A3,ME!$A:$A,0),4)</f>
        <v>17</v>
      </c>
      <c r="E3" s="339">
        <f>INDEX(ME!$A$1:$G$350,MATCH($A3,ME!$A:$A,0),5)</f>
        <v>25</v>
      </c>
      <c r="F3" s="340">
        <f>INDEX(ME!$A$1:$G$350,MATCH($A3,ME!$A:$A,0),6)</f>
        <v>26</v>
      </c>
      <c r="G3" s="341">
        <f>AVERAGE(B3:F3)</f>
        <v>18</v>
      </c>
      <c r="H3" s="342">
        <f>COUNTIF(B3:F3,"&lt;5")</f>
        <v>1</v>
      </c>
      <c r="I3" s="5" t="s">
        <v>670</v>
      </c>
    </row>
    <row r="4" spans="1:10" s="5" customFormat="1">
      <c r="A4" s="343" t="s">
        <v>518</v>
      </c>
      <c r="B4" s="338">
        <f>INDEX(ME!$A$1:$G$350,MATCH($A4,ME!$A:$A,0),2)</f>
        <v>50</v>
      </c>
      <c r="C4" s="339">
        <f>INDEX(ME!$A$1:$G$350,MATCH($A4,ME!$A:$A,0),3)</f>
        <v>45</v>
      </c>
      <c r="D4" s="339">
        <f>INDEX(ME!$A$1:$G$350,MATCH($A4,ME!$A:$A,0),4)</f>
        <v>33</v>
      </c>
      <c r="E4" s="339">
        <f>INDEX(ME!$A$1:$G$350,MATCH($A4,ME!$A:$A,0),5)</f>
        <v>35</v>
      </c>
      <c r="F4" s="340">
        <f>INDEX(ME!$A$1:$G$350,MATCH($A4,ME!$A:$A,0),6)</f>
        <v>28</v>
      </c>
      <c r="G4" s="341">
        <f>AVERAGE(B4:F4)</f>
        <v>38.200000000000003</v>
      </c>
      <c r="H4" s="342">
        <f>COUNTIF(B4:F4,"&lt;5")</f>
        <v>0</v>
      </c>
    </row>
    <row r="5" spans="1:10" ht="15.6">
      <c r="A5" s="335" t="s">
        <v>743</v>
      </c>
      <c r="B5" s="338" t="str">
        <f>INDEX(ME!$A$1:$G$350,MATCH($A5,ME!$A:$A,0),2)</f>
        <v>.</v>
      </c>
      <c r="C5" s="339" t="str">
        <f>INDEX(ME!$A$1:$G$350,MATCH($A5,ME!$A:$A,0),3)</f>
        <v>.</v>
      </c>
      <c r="D5" s="339" t="str">
        <f>INDEX(ME!$A$1:$G$350,MATCH($A5,ME!$A:$A,0),4)</f>
        <v>.</v>
      </c>
      <c r="E5" s="339">
        <f>INDEX(ME!$A$1:$G$350,MATCH($A5,ME!$A:$A,0),5)</f>
        <v>3</v>
      </c>
      <c r="F5" s="340">
        <f>INDEX(ME!$A$1:$G$350,MATCH($A5,ME!$A:$A,0),6)</f>
        <v>11</v>
      </c>
      <c r="G5" s="341">
        <f>AVERAGE(B5:F5)</f>
        <v>7</v>
      </c>
      <c r="H5" s="342">
        <f>COUNTIF(B5:F5,"&lt;5")</f>
        <v>1</v>
      </c>
      <c r="I5" s="85" t="s">
        <v>752</v>
      </c>
    </row>
    <row r="6" spans="1:10" ht="15.6">
      <c r="A6" s="335" t="s">
        <v>519</v>
      </c>
      <c r="B6" s="338" t="str">
        <f>INDEX(ME!$A$1:$G$350,MATCH($A6,ME!$A:$A,0),2)</f>
        <v>.</v>
      </c>
      <c r="C6" s="339" t="str">
        <f>INDEX(ME!$A$1:$G$350,MATCH($A6,ME!$A:$A,0),3)</f>
        <v>.</v>
      </c>
      <c r="D6" s="339" t="str">
        <f>INDEX(ME!$A$1:$G$350,MATCH($A6,ME!$A:$A,0),4)</f>
        <v>.</v>
      </c>
      <c r="E6" s="339">
        <f>INDEX(ME!$A$1:$G$350,MATCH($A6,ME!$A:$A,0),5)</f>
        <v>4</v>
      </c>
      <c r="F6" s="340">
        <f>INDEX(ME!$A$1:$G$350,MATCH($A6,ME!$A:$A,0),6)</f>
        <v>2</v>
      </c>
      <c r="G6" s="341">
        <f>AVERAGE(B6:F6)</f>
        <v>3</v>
      </c>
      <c r="H6" s="342">
        <f>COUNTIF(B6:F6,"&lt;5")</f>
        <v>2</v>
      </c>
      <c r="I6" s="5" t="s">
        <v>670</v>
      </c>
    </row>
    <row r="7" spans="1:10" ht="15.6">
      <c r="A7" s="332" t="s">
        <v>543</v>
      </c>
      <c r="B7" s="338">
        <f>INDEX(ME!$A$1:$G$350,MATCH($A7,ME!$A:$A,0),2)</f>
        <v>1</v>
      </c>
      <c r="C7" s="339">
        <f>INDEX(ME!$A$1:$G$350,MATCH($A7,ME!$A:$A,0),3)</f>
        <v>21</v>
      </c>
      <c r="D7" s="339">
        <f>INDEX(ME!$A$1:$G$350,MATCH($A7,ME!$A:$A,0),4)</f>
        <v>17</v>
      </c>
      <c r="E7" s="339">
        <f>INDEX(ME!$A$1:$G$350,MATCH($A7,ME!$A:$A,0),5)</f>
        <v>25</v>
      </c>
      <c r="F7" s="340">
        <f>INDEX(ME!$A$1:$G$350,MATCH($A7,ME!$A:$A,0),6)</f>
        <v>26</v>
      </c>
      <c r="G7" s="341">
        <f>AVERAGE(B7:F7)</f>
        <v>18</v>
      </c>
      <c r="H7" s="342">
        <f>COUNTIF(B7:F7,"&lt;5")</f>
        <v>1</v>
      </c>
      <c r="I7" s="5" t="s">
        <v>753</v>
      </c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B2F2-7AE7-E84B-B04D-6F2DC84C227D}">
  <dimension ref="A1:H411"/>
  <sheetViews>
    <sheetView workbookViewId="0">
      <selection activeCell="B45" sqref="B45:E45"/>
    </sheetView>
  </sheetViews>
  <sheetFormatPr defaultColWidth="7.796875" defaultRowHeight="15.6"/>
  <cols>
    <col min="1" max="1" width="13" customWidth="1"/>
    <col min="254" max="254" width="13" customWidth="1"/>
    <col min="255" max="255" width="15.69921875" customWidth="1"/>
    <col min="510" max="510" width="13" customWidth="1"/>
    <col min="511" max="511" width="15.69921875" customWidth="1"/>
    <col min="766" max="766" width="13" customWidth="1"/>
    <col min="767" max="767" width="15.69921875" customWidth="1"/>
    <col min="1022" max="1022" width="13" customWidth="1"/>
    <col min="1023" max="1023" width="15.69921875" customWidth="1"/>
    <col min="1278" max="1278" width="13" customWidth="1"/>
    <col min="1279" max="1279" width="15.69921875" customWidth="1"/>
    <col min="1534" max="1534" width="13" customWidth="1"/>
    <col min="1535" max="1535" width="15.69921875" customWidth="1"/>
    <col min="1790" max="1790" width="13" customWidth="1"/>
    <col min="1791" max="1791" width="15.69921875" customWidth="1"/>
    <col min="2046" max="2046" width="13" customWidth="1"/>
    <col min="2047" max="2047" width="15.69921875" customWidth="1"/>
    <col min="2302" max="2302" width="13" customWidth="1"/>
    <col min="2303" max="2303" width="15.69921875" customWidth="1"/>
    <col min="2558" max="2558" width="13" customWidth="1"/>
    <col min="2559" max="2559" width="15.69921875" customWidth="1"/>
    <col min="2814" max="2814" width="13" customWidth="1"/>
    <col min="2815" max="2815" width="15.69921875" customWidth="1"/>
    <col min="3070" max="3070" width="13" customWidth="1"/>
    <col min="3071" max="3071" width="15.69921875" customWidth="1"/>
    <col min="3326" max="3326" width="13" customWidth="1"/>
    <col min="3327" max="3327" width="15.69921875" customWidth="1"/>
    <col min="3582" max="3582" width="13" customWidth="1"/>
    <col min="3583" max="3583" width="15.69921875" customWidth="1"/>
    <col min="3838" max="3838" width="13" customWidth="1"/>
    <col min="3839" max="3839" width="15.69921875" customWidth="1"/>
    <col min="4094" max="4094" width="13" customWidth="1"/>
    <col min="4095" max="4095" width="15.69921875" customWidth="1"/>
    <col min="4350" max="4350" width="13" customWidth="1"/>
    <col min="4351" max="4351" width="15.69921875" customWidth="1"/>
    <col min="4606" max="4606" width="13" customWidth="1"/>
    <col min="4607" max="4607" width="15.69921875" customWidth="1"/>
    <col min="4862" max="4862" width="13" customWidth="1"/>
    <col min="4863" max="4863" width="15.69921875" customWidth="1"/>
    <col min="5118" max="5118" width="13" customWidth="1"/>
    <col min="5119" max="5119" width="15.69921875" customWidth="1"/>
    <col min="5374" max="5374" width="13" customWidth="1"/>
    <col min="5375" max="5375" width="15.69921875" customWidth="1"/>
    <col min="5630" max="5630" width="13" customWidth="1"/>
    <col min="5631" max="5631" width="15.69921875" customWidth="1"/>
    <col min="5886" max="5886" width="13" customWidth="1"/>
    <col min="5887" max="5887" width="15.69921875" customWidth="1"/>
    <col min="6142" max="6142" width="13" customWidth="1"/>
    <col min="6143" max="6143" width="15.69921875" customWidth="1"/>
    <col min="6398" max="6398" width="13" customWidth="1"/>
    <col min="6399" max="6399" width="15.69921875" customWidth="1"/>
    <col min="6654" max="6654" width="13" customWidth="1"/>
    <col min="6655" max="6655" width="15.69921875" customWidth="1"/>
    <col min="6910" max="6910" width="13" customWidth="1"/>
    <col min="6911" max="6911" width="15.69921875" customWidth="1"/>
    <col min="7166" max="7166" width="13" customWidth="1"/>
    <col min="7167" max="7167" width="15.69921875" customWidth="1"/>
    <col min="7422" max="7422" width="13" customWidth="1"/>
    <col min="7423" max="7423" width="15.69921875" customWidth="1"/>
    <col min="7678" max="7678" width="13" customWidth="1"/>
    <col min="7679" max="7679" width="15.69921875" customWidth="1"/>
    <col min="7934" max="7934" width="13" customWidth="1"/>
    <col min="7935" max="7935" width="15.69921875" customWidth="1"/>
    <col min="8190" max="8190" width="13" customWidth="1"/>
    <col min="8191" max="8191" width="15.69921875" customWidth="1"/>
    <col min="8446" max="8446" width="13" customWidth="1"/>
    <col min="8447" max="8447" width="15.69921875" customWidth="1"/>
    <col min="8702" max="8702" width="13" customWidth="1"/>
    <col min="8703" max="8703" width="15.69921875" customWidth="1"/>
    <col min="8958" max="8958" width="13" customWidth="1"/>
    <col min="8959" max="8959" width="15.69921875" customWidth="1"/>
    <col min="9214" max="9214" width="13" customWidth="1"/>
    <col min="9215" max="9215" width="15.69921875" customWidth="1"/>
    <col min="9470" max="9470" width="13" customWidth="1"/>
    <col min="9471" max="9471" width="15.69921875" customWidth="1"/>
    <col min="9726" max="9726" width="13" customWidth="1"/>
    <col min="9727" max="9727" width="15.69921875" customWidth="1"/>
    <col min="9982" max="9982" width="13" customWidth="1"/>
    <col min="9983" max="9983" width="15.69921875" customWidth="1"/>
    <col min="10238" max="10238" width="13" customWidth="1"/>
    <col min="10239" max="10239" width="15.69921875" customWidth="1"/>
    <col min="10494" max="10494" width="13" customWidth="1"/>
    <col min="10495" max="10495" width="15.69921875" customWidth="1"/>
    <col min="10750" max="10750" width="13" customWidth="1"/>
    <col min="10751" max="10751" width="15.69921875" customWidth="1"/>
    <col min="11006" max="11006" width="13" customWidth="1"/>
    <col min="11007" max="11007" width="15.69921875" customWidth="1"/>
    <col min="11262" max="11262" width="13" customWidth="1"/>
    <col min="11263" max="11263" width="15.69921875" customWidth="1"/>
    <col min="11518" max="11518" width="13" customWidth="1"/>
    <col min="11519" max="11519" width="15.69921875" customWidth="1"/>
    <col min="11774" max="11774" width="13" customWidth="1"/>
    <col min="11775" max="11775" width="15.69921875" customWidth="1"/>
    <col min="12030" max="12030" width="13" customWidth="1"/>
    <col min="12031" max="12031" width="15.69921875" customWidth="1"/>
    <col min="12286" max="12286" width="13" customWidth="1"/>
    <col min="12287" max="12287" width="15.69921875" customWidth="1"/>
    <col min="12542" max="12542" width="13" customWidth="1"/>
    <col min="12543" max="12543" width="15.69921875" customWidth="1"/>
    <col min="12798" max="12798" width="13" customWidth="1"/>
    <col min="12799" max="12799" width="15.69921875" customWidth="1"/>
    <col min="13054" max="13054" width="13" customWidth="1"/>
    <col min="13055" max="13055" width="15.69921875" customWidth="1"/>
    <col min="13310" max="13310" width="13" customWidth="1"/>
    <col min="13311" max="13311" width="15.69921875" customWidth="1"/>
    <col min="13566" max="13566" width="13" customWidth="1"/>
    <col min="13567" max="13567" width="15.69921875" customWidth="1"/>
    <col min="13822" max="13822" width="13" customWidth="1"/>
    <col min="13823" max="13823" width="15.69921875" customWidth="1"/>
    <col min="14078" max="14078" width="13" customWidth="1"/>
    <col min="14079" max="14079" width="15.69921875" customWidth="1"/>
    <col min="14334" max="14334" width="13" customWidth="1"/>
    <col min="14335" max="14335" width="15.69921875" customWidth="1"/>
    <col min="14590" max="14590" width="13" customWidth="1"/>
    <col min="14591" max="14591" width="15.69921875" customWidth="1"/>
    <col min="14846" max="14846" width="13" customWidth="1"/>
    <col min="14847" max="14847" width="15.69921875" customWidth="1"/>
    <col min="15102" max="15102" width="13" customWidth="1"/>
    <col min="15103" max="15103" width="15.69921875" customWidth="1"/>
    <col min="15358" max="15358" width="13" customWidth="1"/>
    <col min="15359" max="15359" width="15.69921875" customWidth="1"/>
    <col min="15614" max="15614" width="13" customWidth="1"/>
    <col min="15615" max="15615" width="15.69921875" customWidth="1"/>
    <col min="15870" max="15870" width="13" customWidth="1"/>
    <col min="15871" max="15871" width="15.69921875" customWidth="1"/>
    <col min="16126" max="16126" width="13" customWidth="1"/>
    <col min="16127" max="16127" width="15.69921875" customWidth="1"/>
  </cols>
  <sheetData>
    <row r="1" spans="1:8">
      <c r="A1" s="231"/>
      <c r="B1" s="231" t="s">
        <v>491</v>
      </c>
      <c r="C1" s="231" t="s">
        <v>492</v>
      </c>
      <c r="D1" s="231" t="s">
        <v>493</v>
      </c>
      <c r="E1" s="231" t="s">
        <v>506</v>
      </c>
      <c r="F1" s="231" t="s">
        <v>709</v>
      </c>
    </row>
    <row r="2" spans="1:8">
      <c r="A2" s="233" t="s">
        <v>228</v>
      </c>
      <c r="B2" s="234">
        <v>31</v>
      </c>
      <c r="C2" s="234">
        <v>32</v>
      </c>
      <c r="D2" s="234">
        <v>20</v>
      </c>
      <c r="E2" s="234">
        <v>25</v>
      </c>
      <c r="F2" s="234">
        <v>29</v>
      </c>
    </row>
    <row r="3" spans="1:8">
      <c r="A3" s="233" t="s">
        <v>230</v>
      </c>
      <c r="B3" s="234"/>
      <c r="C3" s="234"/>
      <c r="D3" s="234"/>
      <c r="E3" s="234"/>
      <c r="F3" s="234"/>
      <c r="H3" s="108" t="s">
        <v>230</v>
      </c>
    </row>
    <row r="4" spans="1:8">
      <c r="A4" s="233" t="s">
        <v>218</v>
      </c>
      <c r="B4" s="234">
        <v>10</v>
      </c>
      <c r="C4" s="234">
        <v>7</v>
      </c>
      <c r="D4" s="234">
        <v>6</v>
      </c>
      <c r="E4" s="234">
        <v>5</v>
      </c>
      <c r="F4" s="234">
        <v>4</v>
      </c>
      <c r="H4" s="108" t="s">
        <v>218</v>
      </c>
    </row>
    <row r="5" spans="1:8">
      <c r="A5" s="233" t="s">
        <v>219</v>
      </c>
      <c r="B5" s="234">
        <v>6</v>
      </c>
      <c r="C5" s="234">
        <v>4</v>
      </c>
      <c r="D5" s="234">
        <v>1</v>
      </c>
      <c r="E5" s="234">
        <v>1</v>
      </c>
      <c r="F5" s="234"/>
      <c r="H5" s="108" t="s">
        <v>219</v>
      </c>
    </row>
    <row r="6" spans="1:8">
      <c r="A6" s="233" t="s">
        <v>231</v>
      </c>
      <c r="B6" s="234">
        <v>3</v>
      </c>
      <c r="C6" s="234">
        <v>1</v>
      </c>
      <c r="D6" s="234">
        <v>2</v>
      </c>
      <c r="E6" s="234">
        <v>2</v>
      </c>
      <c r="F6" s="234">
        <v>3</v>
      </c>
      <c r="H6" s="108" t="s">
        <v>231</v>
      </c>
    </row>
    <row r="7" spans="1:8">
      <c r="A7" s="233" t="s">
        <v>234</v>
      </c>
      <c r="B7" s="234"/>
      <c r="C7" s="234">
        <v>9</v>
      </c>
      <c r="D7" s="234">
        <v>15</v>
      </c>
      <c r="E7" s="234">
        <v>23</v>
      </c>
      <c r="F7" s="234">
        <v>36</v>
      </c>
      <c r="H7" s="108" t="s">
        <v>202</v>
      </c>
    </row>
    <row r="8" spans="1:8">
      <c r="A8" s="233" t="s">
        <v>202</v>
      </c>
      <c r="B8" s="234">
        <v>8</v>
      </c>
      <c r="C8" s="234">
        <v>5</v>
      </c>
      <c r="D8" s="234">
        <v>5</v>
      </c>
      <c r="E8" s="234">
        <v>6</v>
      </c>
      <c r="F8" s="234">
        <v>4</v>
      </c>
      <c r="H8" s="108" t="s">
        <v>203</v>
      </c>
    </row>
    <row r="9" spans="1:8">
      <c r="A9" s="233" t="s">
        <v>203</v>
      </c>
      <c r="B9" s="234">
        <v>4</v>
      </c>
      <c r="C9" s="234">
        <v>3</v>
      </c>
      <c r="D9" s="234">
        <v>1</v>
      </c>
      <c r="E9" s="234">
        <v>2</v>
      </c>
      <c r="F9" s="234">
        <v>1</v>
      </c>
      <c r="H9" s="108" t="s">
        <v>232</v>
      </c>
    </row>
    <row r="10" spans="1:8">
      <c r="A10" s="233" t="s">
        <v>232</v>
      </c>
      <c r="B10" s="234">
        <v>137</v>
      </c>
      <c r="C10" s="234">
        <v>103</v>
      </c>
      <c r="D10" s="234">
        <v>79</v>
      </c>
      <c r="E10" s="234">
        <v>80</v>
      </c>
      <c r="F10" s="234">
        <v>89</v>
      </c>
      <c r="H10" s="108" t="s">
        <v>233</v>
      </c>
    </row>
    <row r="11" spans="1:8">
      <c r="A11" s="233" t="s">
        <v>233</v>
      </c>
      <c r="B11" s="234">
        <v>89</v>
      </c>
      <c r="C11" s="234">
        <v>64</v>
      </c>
      <c r="D11" s="234">
        <v>55</v>
      </c>
      <c r="E11" s="234">
        <v>38</v>
      </c>
      <c r="F11" s="234">
        <v>27</v>
      </c>
      <c r="H11" s="108" t="s">
        <v>204</v>
      </c>
    </row>
    <row r="12" spans="1:8">
      <c r="A12" s="233" t="s">
        <v>204</v>
      </c>
      <c r="B12" s="234">
        <v>3</v>
      </c>
      <c r="C12" s="234">
        <v>2</v>
      </c>
      <c r="D12" s="234">
        <v>3</v>
      </c>
      <c r="E12" s="234">
        <v>4</v>
      </c>
      <c r="F12" s="234">
        <v>1</v>
      </c>
      <c r="H12" s="108" t="s">
        <v>205</v>
      </c>
    </row>
    <row r="13" spans="1:8">
      <c r="A13" s="233" t="s">
        <v>205</v>
      </c>
      <c r="B13" s="234"/>
      <c r="C13" s="234"/>
      <c r="D13" s="234"/>
      <c r="E13" s="234"/>
      <c r="F13" s="234"/>
    </row>
    <row r="14" spans="1:8">
      <c r="A14" s="233" t="s">
        <v>206</v>
      </c>
      <c r="B14" s="234">
        <v>1</v>
      </c>
      <c r="C14" s="234">
        <v>1</v>
      </c>
      <c r="D14" s="234">
        <v>1</v>
      </c>
      <c r="E14" s="234"/>
      <c r="F14" s="234">
        <v>2</v>
      </c>
      <c r="H14" s="108" t="s">
        <v>206</v>
      </c>
    </row>
    <row r="15" spans="1:8">
      <c r="A15" s="233" t="s">
        <v>207</v>
      </c>
      <c r="B15" s="234">
        <v>3</v>
      </c>
      <c r="C15" s="234">
        <v>3</v>
      </c>
      <c r="D15" s="234">
        <v>2</v>
      </c>
      <c r="E15" s="234">
        <v>3</v>
      </c>
      <c r="F15" s="234">
        <v>2</v>
      </c>
      <c r="H15" s="108" t="s">
        <v>207</v>
      </c>
    </row>
    <row r="16" spans="1:8">
      <c r="A16" s="233" t="s">
        <v>220</v>
      </c>
      <c r="B16" s="234">
        <v>6</v>
      </c>
      <c r="C16" s="234">
        <v>1</v>
      </c>
      <c r="D16" s="234">
        <v>1</v>
      </c>
      <c r="E16" s="234"/>
      <c r="F16" s="234"/>
      <c r="H16" s="108" t="s">
        <v>220</v>
      </c>
    </row>
    <row r="17" spans="1:8">
      <c r="A17" s="233" t="s">
        <v>208</v>
      </c>
      <c r="B17" s="234"/>
      <c r="C17" s="234"/>
      <c r="D17" s="234"/>
      <c r="E17" s="234">
        <v>1</v>
      </c>
      <c r="F17" s="234">
        <v>1</v>
      </c>
      <c r="H17" s="108" t="s">
        <v>208</v>
      </c>
    </row>
    <row r="18" spans="1:8">
      <c r="A18" s="233" t="s">
        <v>209</v>
      </c>
      <c r="B18" s="234">
        <v>3</v>
      </c>
      <c r="C18" s="234">
        <v>3</v>
      </c>
      <c r="D18" s="234">
        <v>3</v>
      </c>
      <c r="E18" s="234">
        <v>3</v>
      </c>
      <c r="F18" s="234">
        <v>3</v>
      </c>
      <c r="H18" s="108" t="s">
        <v>209</v>
      </c>
    </row>
    <row r="19" spans="1:8">
      <c r="A19" s="233" t="s">
        <v>237</v>
      </c>
      <c r="B19" s="234">
        <v>79</v>
      </c>
      <c r="C19" s="234">
        <v>80</v>
      </c>
      <c r="D19" s="234">
        <v>80</v>
      </c>
      <c r="E19" s="234">
        <v>63</v>
      </c>
      <c r="F19" s="234">
        <v>70</v>
      </c>
      <c r="H19" s="108" t="s">
        <v>237</v>
      </c>
    </row>
    <row r="20" spans="1:8">
      <c r="A20" s="233" t="s">
        <v>221</v>
      </c>
      <c r="B20" s="234">
        <v>3</v>
      </c>
      <c r="C20" s="234">
        <v>3</v>
      </c>
      <c r="D20" s="234"/>
      <c r="E20" s="234"/>
      <c r="F20" s="234">
        <v>2</v>
      </c>
      <c r="H20" s="108" t="s">
        <v>221</v>
      </c>
    </row>
    <row r="21" spans="1:8">
      <c r="A21" s="233" t="s">
        <v>222</v>
      </c>
      <c r="B21" s="234">
        <v>1</v>
      </c>
      <c r="C21" s="234"/>
      <c r="D21" s="234"/>
      <c r="E21" s="234"/>
      <c r="F21" s="234"/>
      <c r="H21" s="108" t="s">
        <v>222</v>
      </c>
    </row>
    <row r="22" spans="1:8">
      <c r="A22" s="233" t="s">
        <v>238</v>
      </c>
      <c r="B22" s="234">
        <v>29</v>
      </c>
      <c r="C22" s="234">
        <v>29</v>
      </c>
      <c r="D22" s="234">
        <v>29</v>
      </c>
      <c r="E22" s="234">
        <v>27</v>
      </c>
      <c r="F22" s="234">
        <v>35</v>
      </c>
      <c r="H22" s="108" t="s">
        <v>238</v>
      </c>
    </row>
    <row r="23" spans="1:8">
      <c r="A23" s="233" t="s">
        <v>210</v>
      </c>
      <c r="B23" s="234"/>
      <c r="C23" s="234">
        <v>4</v>
      </c>
      <c r="D23" s="234"/>
      <c r="E23" s="234"/>
      <c r="F23" s="234">
        <v>1</v>
      </c>
      <c r="H23" s="108" t="s">
        <v>210</v>
      </c>
    </row>
    <row r="24" spans="1:8">
      <c r="A24" s="233" t="s">
        <v>211</v>
      </c>
      <c r="B24" s="234">
        <v>2</v>
      </c>
      <c r="C24" s="234"/>
      <c r="D24" s="234"/>
      <c r="E24" s="234"/>
      <c r="F24" s="234"/>
      <c r="H24" s="108" t="s">
        <v>211</v>
      </c>
    </row>
    <row r="25" spans="1:8">
      <c r="A25" s="233" t="s">
        <v>239</v>
      </c>
      <c r="B25" s="234">
        <v>20</v>
      </c>
      <c r="C25" s="234">
        <v>7</v>
      </c>
      <c r="D25" s="234">
        <v>4</v>
      </c>
      <c r="E25" s="234">
        <v>1</v>
      </c>
      <c r="F25" s="234"/>
      <c r="H25" s="108" t="s">
        <v>239</v>
      </c>
    </row>
    <row r="26" spans="1:8">
      <c r="A26" s="108" t="s">
        <v>212</v>
      </c>
      <c r="B26" s="234"/>
      <c r="C26" s="234"/>
      <c r="D26" s="234"/>
      <c r="E26" s="234"/>
      <c r="F26" s="234"/>
      <c r="H26" s="108"/>
    </row>
    <row r="27" spans="1:8">
      <c r="A27" s="218" t="s">
        <v>223</v>
      </c>
      <c r="B27" s="234"/>
      <c r="C27" s="234"/>
      <c r="D27" s="234"/>
      <c r="E27" s="234"/>
      <c r="F27" s="234"/>
      <c r="H27" s="108"/>
    </row>
    <row r="28" spans="1:8">
      <c r="A28" s="233" t="s">
        <v>213</v>
      </c>
      <c r="B28" s="234">
        <v>1</v>
      </c>
      <c r="C28" s="234"/>
      <c r="D28" s="234"/>
      <c r="E28" s="234"/>
      <c r="F28" s="234"/>
      <c r="H28" s="108" t="s">
        <v>212</v>
      </c>
    </row>
    <row r="29" spans="1:8">
      <c r="A29" s="233" t="s">
        <v>240</v>
      </c>
      <c r="B29" s="234">
        <v>54</v>
      </c>
      <c r="C29" s="234">
        <v>20</v>
      </c>
      <c r="D29" s="234">
        <v>9</v>
      </c>
      <c r="E29" s="234">
        <v>1</v>
      </c>
      <c r="F29" s="234"/>
      <c r="H29" s="108" t="s">
        <v>213</v>
      </c>
    </row>
    <row r="30" spans="1:8">
      <c r="A30" s="233" t="s">
        <v>247</v>
      </c>
      <c r="B30" s="234">
        <v>102</v>
      </c>
      <c r="C30" s="234">
        <v>112</v>
      </c>
      <c r="D30" s="234">
        <v>97</v>
      </c>
      <c r="E30" s="234">
        <v>81</v>
      </c>
      <c r="F30" s="234">
        <v>71</v>
      </c>
      <c r="H30" s="108" t="s">
        <v>247</v>
      </c>
    </row>
    <row r="31" spans="1:8">
      <c r="A31" s="233" t="s">
        <v>214</v>
      </c>
      <c r="B31" s="234">
        <v>1</v>
      </c>
      <c r="C31" s="234"/>
      <c r="D31" s="234"/>
      <c r="E31" s="234"/>
      <c r="F31" s="234">
        <v>1</v>
      </c>
      <c r="H31" s="108" t="s">
        <v>214</v>
      </c>
    </row>
    <row r="32" spans="1:8">
      <c r="A32" s="233" t="s">
        <v>215</v>
      </c>
      <c r="B32" s="234"/>
      <c r="C32" s="234"/>
      <c r="D32" s="234"/>
      <c r="E32" s="234"/>
      <c r="F32" s="234"/>
      <c r="H32" s="108"/>
    </row>
    <row r="33" spans="1:8">
      <c r="A33" s="233" t="s">
        <v>224</v>
      </c>
      <c r="B33" s="234">
        <v>3</v>
      </c>
      <c r="C33" s="234"/>
      <c r="D33" s="234"/>
      <c r="E33" s="234"/>
      <c r="F33" s="234">
        <v>1</v>
      </c>
      <c r="H33" s="108" t="s">
        <v>224</v>
      </c>
    </row>
    <row r="34" spans="1:8">
      <c r="A34" s="233" t="s">
        <v>675</v>
      </c>
      <c r="B34" s="234"/>
      <c r="C34" s="234"/>
      <c r="D34" s="234"/>
      <c r="E34" s="234"/>
      <c r="F34" s="234">
        <v>1</v>
      </c>
      <c r="H34" s="108" t="s">
        <v>216</v>
      </c>
    </row>
    <row r="35" spans="1:8">
      <c r="A35" s="233" t="s">
        <v>216</v>
      </c>
      <c r="B35" s="234">
        <v>6</v>
      </c>
      <c r="C35" s="234">
        <v>7</v>
      </c>
      <c r="D35" s="234">
        <v>4</v>
      </c>
      <c r="E35" s="234">
        <v>5</v>
      </c>
      <c r="F35" s="234">
        <v>6</v>
      </c>
      <c r="H35" s="108" t="s">
        <v>217</v>
      </c>
    </row>
    <row r="36" spans="1:8">
      <c r="A36" s="233" t="s">
        <v>217</v>
      </c>
      <c r="B36" s="234">
        <v>1</v>
      </c>
      <c r="C36" s="234"/>
      <c r="D36" s="234"/>
      <c r="E36" s="234"/>
      <c r="F36" s="234"/>
      <c r="H36" s="108" t="s">
        <v>248</v>
      </c>
    </row>
    <row r="37" spans="1:8">
      <c r="A37" s="233" t="s">
        <v>248</v>
      </c>
      <c r="B37" s="234">
        <v>40</v>
      </c>
      <c r="C37" s="234">
        <v>12</v>
      </c>
      <c r="D37" s="234">
        <v>2</v>
      </c>
      <c r="E37" s="234"/>
      <c r="F37" s="234">
        <v>1</v>
      </c>
    </row>
    <row r="38" spans="1:8">
      <c r="A38" s="233" t="s">
        <v>321</v>
      </c>
      <c r="B38" s="234">
        <v>19</v>
      </c>
      <c r="C38" s="234">
        <v>13</v>
      </c>
      <c r="D38" s="234">
        <v>14</v>
      </c>
      <c r="E38" s="234">
        <v>9</v>
      </c>
      <c r="F38" s="234">
        <v>4</v>
      </c>
    </row>
    <row r="39" spans="1:8">
      <c r="A39" s="233" t="s">
        <v>322</v>
      </c>
      <c r="B39" s="234">
        <v>7</v>
      </c>
      <c r="C39" s="234">
        <v>7</v>
      </c>
      <c r="D39" s="234">
        <v>4</v>
      </c>
      <c r="E39" s="234">
        <v>2</v>
      </c>
      <c r="F39" s="234"/>
    </row>
    <row r="40" spans="1:8">
      <c r="A40" s="233" t="s">
        <v>331</v>
      </c>
      <c r="B40" s="234">
        <v>26</v>
      </c>
      <c r="C40" s="234">
        <v>31</v>
      </c>
      <c r="D40" s="234">
        <v>33</v>
      </c>
      <c r="E40" s="234">
        <v>83</v>
      </c>
      <c r="F40" s="234">
        <v>143</v>
      </c>
    </row>
    <row r="41" spans="1:8">
      <c r="A41" s="233" t="s">
        <v>333</v>
      </c>
      <c r="B41" s="234">
        <v>22</v>
      </c>
      <c r="C41" s="234">
        <v>14</v>
      </c>
      <c r="D41" s="234">
        <v>40</v>
      </c>
      <c r="E41" s="234">
        <v>45</v>
      </c>
      <c r="F41" s="234">
        <v>43</v>
      </c>
    </row>
    <row r="42" spans="1:8">
      <c r="A42" s="233" t="s">
        <v>335</v>
      </c>
      <c r="B42" s="234">
        <v>1</v>
      </c>
      <c r="C42" s="234">
        <v>2</v>
      </c>
      <c r="D42" s="234">
        <v>1</v>
      </c>
      <c r="E42" s="234"/>
      <c r="F42" s="234"/>
    </row>
    <row r="43" spans="1:8">
      <c r="A43" s="233" t="s">
        <v>337</v>
      </c>
      <c r="B43" s="234">
        <v>4</v>
      </c>
      <c r="C43" s="234">
        <v>5</v>
      </c>
      <c r="D43" s="234">
        <v>5</v>
      </c>
      <c r="E43" s="234">
        <v>2</v>
      </c>
      <c r="F43" s="234">
        <v>1</v>
      </c>
    </row>
    <row r="44" spans="1:8">
      <c r="A44" s="233" t="s">
        <v>340</v>
      </c>
      <c r="B44" s="234">
        <v>3</v>
      </c>
      <c r="C44" s="234">
        <v>3</v>
      </c>
      <c r="D44" s="234"/>
      <c r="E44" s="234"/>
      <c r="F44" s="234"/>
    </row>
    <row r="45" spans="1:8">
      <c r="A45" s="233" t="s">
        <v>685</v>
      </c>
      <c r="B45" s="215">
        <v>1</v>
      </c>
      <c r="C45" s="215">
        <v>3</v>
      </c>
      <c r="D45" s="215">
        <v>9</v>
      </c>
      <c r="E45" s="215">
        <v>27</v>
      </c>
      <c r="F45" s="234">
        <v>37</v>
      </c>
    </row>
    <row r="46" spans="1:8">
      <c r="A46" s="233" t="s">
        <v>341</v>
      </c>
      <c r="B46" s="234">
        <v>20</v>
      </c>
      <c r="C46" s="234">
        <v>18</v>
      </c>
      <c r="D46" s="234">
        <v>16</v>
      </c>
      <c r="E46" s="234">
        <v>1</v>
      </c>
      <c r="F46" s="234">
        <v>1</v>
      </c>
    </row>
    <row r="47" spans="1:8">
      <c r="A47" s="233" t="s">
        <v>686</v>
      </c>
      <c r="B47" s="234"/>
      <c r="C47" s="234"/>
      <c r="D47" s="234"/>
      <c r="E47" s="234"/>
      <c r="F47" s="234">
        <v>3</v>
      </c>
    </row>
    <row r="48" spans="1:8">
      <c r="A48" s="233" t="s">
        <v>351</v>
      </c>
      <c r="B48" s="234"/>
      <c r="C48" s="234">
        <v>2</v>
      </c>
      <c r="D48" s="234">
        <v>6</v>
      </c>
      <c r="E48" s="234">
        <v>6</v>
      </c>
      <c r="F48" s="234">
        <v>6</v>
      </c>
    </row>
    <row r="49" spans="1:6">
      <c r="A49" s="233" t="s">
        <v>352</v>
      </c>
      <c r="B49" s="234"/>
      <c r="C49" s="234"/>
      <c r="D49" s="234">
        <v>1</v>
      </c>
      <c r="E49" s="234">
        <v>4</v>
      </c>
      <c r="F49" s="234">
        <v>2</v>
      </c>
    </row>
    <row r="50" spans="1:6">
      <c r="A50" s="233" t="s">
        <v>354</v>
      </c>
      <c r="B50" s="234">
        <v>1</v>
      </c>
      <c r="C50" s="234">
        <v>4</v>
      </c>
      <c r="D50" s="234">
        <v>6</v>
      </c>
      <c r="E50" s="234">
        <v>3</v>
      </c>
      <c r="F50" s="234">
        <v>1</v>
      </c>
    </row>
    <row r="51" spans="1:6">
      <c r="A51" s="233" t="s">
        <v>355</v>
      </c>
      <c r="B51" s="234">
        <v>2</v>
      </c>
      <c r="C51" s="234">
        <v>2</v>
      </c>
      <c r="D51" s="234">
        <v>2</v>
      </c>
      <c r="E51" s="234">
        <v>2</v>
      </c>
      <c r="F51" s="234"/>
    </row>
    <row r="52" spans="1:6">
      <c r="A52" s="233" t="s">
        <v>356</v>
      </c>
      <c r="B52" s="234"/>
      <c r="C52" s="234"/>
      <c r="D52" s="234">
        <v>1</v>
      </c>
      <c r="E52" s="234">
        <v>2</v>
      </c>
      <c r="F52" s="234">
        <v>2</v>
      </c>
    </row>
    <row r="53" spans="1:6">
      <c r="A53" s="233" t="s">
        <v>358</v>
      </c>
      <c r="B53" s="234">
        <v>42</v>
      </c>
      <c r="C53" s="234">
        <v>34</v>
      </c>
      <c r="D53" s="234">
        <v>47</v>
      </c>
      <c r="E53" s="234">
        <v>22</v>
      </c>
      <c r="F53" s="234">
        <v>4</v>
      </c>
    </row>
    <row r="54" spans="1:6">
      <c r="A54" s="233" t="s">
        <v>359</v>
      </c>
      <c r="B54" s="234">
        <v>17</v>
      </c>
      <c r="C54" s="234">
        <v>18</v>
      </c>
      <c r="D54" s="234">
        <v>14</v>
      </c>
      <c r="E54" s="234">
        <v>8</v>
      </c>
      <c r="F54" s="234">
        <v>2</v>
      </c>
    </row>
    <row r="55" spans="1:6">
      <c r="A55" s="233" t="s">
        <v>688</v>
      </c>
      <c r="B55" s="234"/>
      <c r="C55" s="234"/>
      <c r="D55" s="234"/>
      <c r="E55" s="234"/>
      <c r="F55" s="234">
        <v>8</v>
      </c>
    </row>
    <row r="56" spans="1:6">
      <c r="A56" s="233" t="s">
        <v>361</v>
      </c>
      <c r="B56" s="234"/>
      <c r="C56" s="234"/>
      <c r="D56" s="234"/>
      <c r="E56" s="234">
        <v>30</v>
      </c>
      <c r="F56" s="234">
        <v>85</v>
      </c>
    </row>
    <row r="57" spans="1:6">
      <c r="A57" s="233" t="s">
        <v>364</v>
      </c>
      <c r="B57" s="234"/>
      <c r="C57" s="234"/>
      <c r="D57" s="234">
        <v>6</v>
      </c>
      <c r="E57" s="234">
        <v>12</v>
      </c>
      <c r="F57" s="234">
        <v>14</v>
      </c>
    </row>
    <row r="58" spans="1:6">
      <c r="A58" s="233" t="s">
        <v>500</v>
      </c>
      <c r="B58" s="234"/>
      <c r="C58" s="234"/>
      <c r="D58" s="234"/>
      <c r="E58" s="234"/>
      <c r="F58" s="234">
        <v>8</v>
      </c>
    </row>
    <row r="59" spans="1:6">
      <c r="A59" s="233" t="s">
        <v>366</v>
      </c>
      <c r="B59" s="234"/>
      <c r="C59" s="234"/>
      <c r="D59" s="234"/>
      <c r="E59" s="234">
        <v>4</v>
      </c>
      <c r="F59" s="234">
        <v>79</v>
      </c>
    </row>
    <row r="60" spans="1:6">
      <c r="A60" s="233" t="s">
        <v>371</v>
      </c>
      <c r="B60" s="234"/>
      <c r="C60" s="234">
        <v>13</v>
      </c>
      <c r="D60" s="234">
        <v>22</v>
      </c>
      <c r="E60" s="234">
        <v>34</v>
      </c>
      <c r="F60" s="234">
        <v>31</v>
      </c>
    </row>
    <row r="61" spans="1:6">
      <c r="A61" s="233" t="s">
        <v>383</v>
      </c>
      <c r="B61" s="234">
        <v>22</v>
      </c>
      <c r="C61" s="234">
        <v>41</v>
      </c>
      <c r="D61" s="234">
        <v>37</v>
      </c>
      <c r="E61" s="234">
        <v>32</v>
      </c>
      <c r="F61" s="234">
        <v>41</v>
      </c>
    </row>
    <row r="62" spans="1:6">
      <c r="A62" s="233" t="s">
        <v>384</v>
      </c>
      <c r="B62" s="234">
        <v>17</v>
      </c>
      <c r="C62" s="234">
        <v>3</v>
      </c>
      <c r="D62" s="234"/>
      <c r="E62" s="234"/>
      <c r="F62" s="234"/>
    </row>
    <row r="63" spans="1:6">
      <c r="A63" s="233" t="s">
        <v>389</v>
      </c>
      <c r="B63" s="234"/>
      <c r="C63" s="234"/>
      <c r="D63" s="234">
        <v>1</v>
      </c>
      <c r="E63" s="234">
        <v>4</v>
      </c>
      <c r="F63" s="234">
        <v>14</v>
      </c>
    </row>
    <row r="64" spans="1:6">
      <c r="A64" s="233" t="s">
        <v>390</v>
      </c>
      <c r="B64" s="234">
        <v>11</v>
      </c>
      <c r="C64" s="234">
        <v>15</v>
      </c>
      <c r="D64" s="234">
        <v>12</v>
      </c>
      <c r="E64" s="234">
        <v>10</v>
      </c>
      <c r="F64" s="234">
        <v>7</v>
      </c>
    </row>
    <row r="65" spans="1:8">
      <c r="A65" s="233" t="s">
        <v>392</v>
      </c>
      <c r="B65" s="234"/>
      <c r="C65" s="234"/>
      <c r="D65" s="234">
        <v>2</v>
      </c>
      <c r="E65" s="234">
        <v>5</v>
      </c>
      <c r="F65" s="234">
        <v>3</v>
      </c>
    </row>
    <row r="66" spans="1:8">
      <c r="A66" s="233" t="s">
        <v>393</v>
      </c>
      <c r="B66" s="234">
        <v>1</v>
      </c>
      <c r="C66" s="234"/>
      <c r="D66" s="234"/>
      <c r="E66" s="234"/>
      <c r="F66" s="234"/>
    </row>
    <row r="67" spans="1:8">
      <c r="A67" s="233" t="s">
        <v>394</v>
      </c>
      <c r="B67" s="234">
        <v>1</v>
      </c>
      <c r="C67" s="234"/>
      <c r="D67" s="234"/>
      <c r="E67" s="234"/>
      <c r="F67" s="234"/>
      <c r="H67" s="108" t="s">
        <v>396</v>
      </c>
    </row>
    <row r="68" spans="1:8">
      <c r="A68" s="233" t="s">
        <v>396</v>
      </c>
      <c r="B68" s="234">
        <v>4</v>
      </c>
      <c r="C68" s="234">
        <v>1</v>
      </c>
      <c r="D68" s="234">
        <v>2</v>
      </c>
      <c r="E68" s="234">
        <v>4</v>
      </c>
      <c r="F68" s="234">
        <v>2</v>
      </c>
      <c r="H68" s="108" t="s">
        <v>397</v>
      </c>
    </row>
    <row r="69" spans="1:8">
      <c r="A69" s="233" t="s">
        <v>397</v>
      </c>
      <c r="B69" s="234"/>
      <c r="C69" s="234"/>
      <c r="D69" s="234"/>
      <c r="E69" s="234">
        <v>1</v>
      </c>
      <c r="F69" s="234">
        <v>2</v>
      </c>
      <c r="H69" s="108" t="s">
        <v>398</v>
      </c>
    </row>
    <row r="70" spans="1:8">
      <c r="A70" s="233" t="s">
        <v>398</v>
      </c>
      <c r="B70" s="234">
        <v>2</v>
      </c>
      <c r="C70" s="234">
        <v>5</v>
      </c>
      <c r="D70" s="234"/>
      <c r="E70" s="234"/>
      <c r="F70" s="234"/>
      <c r="H70" s="108" t="s">
        <v>501</v>
      </c>
    </row>
    <row r="71" spans="1:8">
      <c r="A71" s="108" t="s">
        <v>501</v>
      </c>
      <c r="B71" s="234"/>
      <c r="C71" s="234"/>
      <c r="D71" s="234"/>
      <c r="E71" s="234"/>
      <c r="F71" s="234"/>
      <c r="H71" s="108"/>
    </row>
    <row r="72" spans="1:8">
      <c r="A72" s="108" t="s">
        <v>399</v>
      </c>
      <c r="B72" s="234"/>
      <c r="C72" s="234"/>
      <c r="D72" s="234"/>
      <c r="E72" s="234"/>
      <c r="F72" s="234"/>
      <c r="H72" s="108"/>
    </row>
    <row r="73" spans="1:8">
      <c r="A73" s="233" t="s">
        <v>400</v>
      </c>
      <c r="B73" s="234">
        <v>4</v>
      </c>
      <c r="C73" s="234">
        <v>4</v>
      </c>
      <c r="D73" s="234">
        <v>4</v>
      </c>
      <c r="E73" s="234">
        <v>4</v>
      </c>
      <c r="F73" s="234"/>
      <c r="H73" s="108" t="s">
        <v>399</v>
      </c>
    </row>
    <row r="74" spans="1:8">
      <c r="A74" s="233" t="s">
        <v>401</v>
      </c>
      <c r="B74" s="234"/>
      <c r="C74" s="234"/>
      <c r="D74" s="234"/>
      <c r="E74" s="234">
        <v>2</v>
      </c>
      <c r="F74" s="234">
        <v>4</v>
      </c>
      <c r="H74" s="108" t="s">
        <v>400</v>
      </c>
    </row>
    <row r="75" spans="1:8">
      <c r="A75" s="233" t="s">
        <v>402</v>
      </c>
      <c r="B75" s="234">
        <v>1</v>
      </c>
      <c r="C75" s="234"/>
      <c r="D75" s="234"/>
      <c r="E75" s="234"/>
      <c r="F75" s="234"/>
      <c r="H75" s="108" t="s">
        <v>401</v>
      </c>
    </row>
    <row r="76" spans="1:8">
      <c r="A76" s="233" t="s">
        <v>403</v>
      </c>
      <c r="B76" s="234"/>
      <c r="C76" s="234"/>
      <c r="D76" s="234">
        <v>3</v>
      </c>
      <c r="E76" s="234">
        <v>2</v>
      </c>
      <c r="F76" s="234">
        <v>3</v>
      </c>
      <c r="H76" s="108" t="s">
        <v>402</v>
      </c>
    </row>
    <row r="77" spans="1:8">
      <c r="A77" s="233" t="s">
        <v>404</v>
      </c>
      <c r="B77" s="234"/>
      <c r="C77" s="234"/>
      <c r="D77" s="234"/>
      <c r="E77" s="234">
        <v>2</v>
      </c>
      <c r="F77" s="234">
        <v>4</v>
      </c>
      <c r="H77" s="108" t="s">
        <v>403</v>
      </c>
    </row>
    <row r="78" spans="1:8">
      <c r="A78" s="233" t="s">
        <v>405</v>
      </c>
      <c r="B78" s="234"/>
      <c r="C78" s="234">
        <v>2</v>
      </c>
      <c r="D78" s="234">
        <v>1</v>
      </c>
      <c r="E78" s="234">
        <v>2</v>
      </c>
      <c r="F78" s="234"/>
      <c r="H78" s="108" t="s">
        <v>404</v>
      </c>
    </row>
    <row r="79" spans="1:8">
      <c r="A79" s="233" t="s">
        <v>692</v>
      </c>
      <c r="B79" s="234"/>
      <c r="C79" s="234"/>
      <c r="D79" s="234"/>
      <c r="E79" s="234"/>
      <c r="F79" s="234">
        <v>2</v>
      </c>
      <c r="H79" s="108" t="s">
        <v>405</v>
      </c>
    </row>
    <row r="80" spans="1:8">
      <c r="A80" s="108" t="s">
        <v>488</v>
      </c>
      <c r="B80" s="234"/>
      <c r="C80" s="234"/>
      <c r="D80" s="234"/>
      <c r="E80" s="234"/>
      <c r="F80" s="234"/>
      <c r="H80" s="108"/>
    </row>
    <row r="81" spans="1:8">
      <c r="A81" s="233" t="s">
        <v>406</v>
      </c>
      <c r="B81" s="234"/>
      <c r="C81" s="234">
        <v>1</v>
      </c>
      <c r="D81" s="234"/>
      <c r="E81" s="234"/>
      <c r="F81" s="234"/>
      <c r="H81" s="108" t="s">
        <v>692</v>
      </c>
    </row>
    <row r="82" spans="1:8">
      <c r="A82" s="108" t="s">
        <v>502</v>
      </c>
      <c r="B82" s="234"/>
      <c r="C82" s="234"/>
      <c r="D82" s="234"/>
      <c r="E82" s="234"/>
      <c r="F82" s="234"/>
      <c r="H82" s="108"/>
    </row>
    <row r="83" spans="1:8">
      <c r="A83" s="233" t="s">
        <v>408</v>
      </c>
      <c r="B83" s="234">
        <v>1</v>
      </c>
      <c r="C83" s="234"/>
      <c r="D83" s="234"/>
      <c r="E83" s="234"/>
      <c r="F83" s="234"/>
      <c r="H83" s="108" t="s">
        <v>488</v>
      </c>
    </row>
    <row r="84" spans="1:8">
      <c r="A84" s="233" t="s">
        <v>409</v>
      </c>
      <c r="B84" s="234"/>
      <c r="C84" s="234"/>
      <c r="D84" s="234"/>
      <c r="E84" s="234">
        <v>1</v>
      </c>
      <c r="F84" s="234">
        <v>2</v>
      </c>
      <c r="H84" s="108" t="s">
        <v>406</v>
      </c>
    </row>
    <row r="85" spans="1:8">
      <c r="A85" s="233" t="s">
        <v>410</v>
      </c>
      <c r="B85" s="234">
        <v>4</v>
      </c>
      <c r="C85" s="234">
        <v>5</v>
      </c>
      <c r="D85" s="234">
        <v>4</v>
      </c>
      <c r="E85" s="234">
        <v>3</v>
      </c>
      <c r="F85" s="234">
        <v>2</v>
      </c>
      <c r="H85" s="108" t="s">
        <v>502</v>
      </c>
    </row>
    <row r="86" spans="1:8">
      <c r="A86" s="233" t="s">
        <v>411</v>
      </c>
      <c r="B86" s="234"/>
      <c r="C86" s="234"/>
      <c r="D86" s="234"/>
      <c r="E86" s="234">
        <v>2</v>
      </c>
      <c r="F86" s="234">
        <v>3</v>
      </c>
      <c r="G86" s="215" t="s">
        <v>62</v>
      </c>
      <c r="H86" s="108" t="s">
        <v>407</v>
      </c>
    </row>
    <row r="87" spans="1:8">
      <c r="A87" s="233" t="s">
        <v>131</v>
      </c>
      <c r="B87" s="234">
        <v>22</v>
      </c>
      <c r="C87" s="234">
        <v>22</v>
      </c>
      <c r="D87" s="234">
        <v>17</v>
      </c>
      <c r="E87" s="234">
        <v>6</v>
      </c>
      <c r="F87" s="234">
        <v>15</v>
      </c>
      <c r="H87" s="108" t="s">
        <v>131</v>
      </c>
    </row>
    <row r="88" spans="1:8">
      <c r="A88" s="233" t="s">
        <v>428</v>
      </c>
      <c r="B88" s="234">
        <v>25</v>
      </c>
      <c r="C88" s="234">
        <v>23</v>
      </c>
      <c r="D88" s="234">
        <v>10</v>
      </c>
      <c r="E88" s="234">
        <v>3</v>
      </c>
      <c r="F88" s="234">
        <v>2</v>
      </c>
      <c r="H88" s="108" t="s">
        <v>428</v>
      </c>
    </row>
    <row r="89" spans="1:8">
      <c r="A89" s="233" t="s">
        <v>429</v>
      </c>
      <c r="B89" s="234">
        <v>24</v>
      </c>
      <c r="C89" s="234">
        <v>16</v>
      </c>
      <c r="D89" s="234">
        <v>17</v>
      </c>
      <c r="E89" s="234">
        <v>12</v>
      </c>
      <c r="F89" s="234">
        <v>19</v>
      </c>
      <c r="H89" s="108" t="s">
        <v>429</v>
      </c>
    </row>
    <row r="90" spans="1:8">
      <c r="A90" s="233" t="s">
        <v>432</v>
      </c>
      <c r="B90" s="234">
        <v>8</v>
      </c>
      <c r="C90" s="234">
        <v>7</v>
      </c>
      <c r="D90" s="234">
        <v>8</v>
      </c>
      <c r="E90" s="234">
        <v>6</v>
      </c>
      <c r="F90" s="234">
        <v>1</v>
      </c>
      <c r="H90" s="108" t="s">
        <v>433</v>
      </c>
    </row>
    <row r="91" spans="1:8">
      <c r="A91" s="233" t="s">
        <v>433</v>
      </c>
      <c r="B91" s="234">
        <v>16</v>
      </c>
      <c r="C91" s="234">
        <v>16</v>
      </c>
      <c r="D91" s="234">
        <v>11</v>
      </c>
      <c r="E91" s="234">
        <v>11</v>
      </c>
      <c r="F91" s="234">
        <v>9</v>
      </c>
      <c r="H91" s="88" t="s">
        <v>434</v>
      </c>
    </row>
    <row r="92" spans="1:8">
      <c r="A92" s="233" t="s">
        <v>434</v>
      </c>
      <c r="B92" s="234">
        <v>7</v>
      </c>
      <c r="C92" s="234"/>
      <c r="D92" s="234"/>
      <c r="E92" s="234"/>
      <c r="F92" s="234"/>
      <c r="H92" s="89" t="s">
        <v>435</v>
      </c>
    </row>
    <row r="93" spans="1:8">
      <c r="A93" s="233" t="s">
        <v>435</v>
      </c>
      <c r="B93" s="234"/>
      <c r="C93" s="234">
        <v>20</v>
      </c>
      <c r="D93" s="234">
        <v>37</v>
      </c>
      <c r="E93" s="234">
        <v>33</v>
      </c>
      <c r="F93" s="234">
        <v>20</v>
      </c>
      <c r="H93" s="88" t="s">
        <v>432</v>
      </c>
    </row>
    <row r="94" spans="1:8">
      <c r="A94" s="233" t="s">
        <v>436</v>
      </c>
      <c r="B94" s="234">
        <v>26</v>
      </c>
      <c r="C94" s="234">
        <v>15</v>
      </c>
      <c r="D94" s="234">
        <v>1</v>
      </c>
      <c r="E94" s="234"/>
      <c r="F94" s="234"/>
      <c r="H94" s="89" t="s">
        <v>449</v>
      </c>
    </row>
    <row r="95" spans="1:8">
      <c r="A95" s="233" t="s">
        <v>438</v>
      </c>
      <c r="B95" s="234">
        <v>38</v>
      </c>
      <c r="C95" s="234">
        <v>99</v>
      </c>
      <c r="D95" s="234">
        <v>113</v>
      </c>
      <c r="E95" s="234">
        <v>150</v>
      </c>
      <c r="F95" s="234">
        <v>177</v>
      </c>
    </row>
    <row r="96" spans="1:8">
      <c r="A96" s="233" t="s">
        <v>439</v>
      </c>
      <c r="B96" s="234">
        <v>17</v>
      </c>
      <c r="C96" s="234">
        <v>31</v>
      </c>
      <c r="D96" s="234">
        <v>32</v>
      </c>
      <c r="E96" s="234">
        <v>36</v>
      </c>
      <c r="F96" s="234">
        <v>56</v>
      </c>
    </row>
    <row r="97" spans="1:6">
      <c r="A97" s="233" t="s">
        <v>440</v>
      </c>
      <c r="B97" s="234">
        <v>1</v>
      </c>
      <c r="C97" s="234">
        <v>24</v>
      </c>
      <c r="D97" s="234">
        <v>34</v>
      </c>
      <c r="E97" s="234">
        <v>33</v>
      </c>
      <c r="F97" s="234">
        <v>23</v>
      </c>
    </row>
    <row r="98" spans="1:6">
      <c r="A98" s="233" t="s">
        <v>441</v>
      </c>
      <c r="B98" s="234">
        <v>33</v>
      </c>
      <c r="C98" s="234">
        <v>25</v>
      </c>
      <c r="D98" s="234">
        <v>23</v>
      </c>
      <c r="E98" s="234">
        <v>6</v>
      </c>
      <c r="F98" s="234"/>
    </row>
    <row r="99" spans="1:6">
      <c r="A99" s="233" t="s">
        <v>444</v>
      </c>
      <c r="B99" s="234">
        <v>33</v>
      </c>
      <c r="C99" s="234">
        <v>35</v>
      </c>
      <c r="D99" s="234">
        <v>44</v>
      </c>
      <c r="E99" s="234">
        <v>37</v>
      </c>
      <c r="F99" s="234">
        <v>41</v>
      </c>
    </row>
    <row r="100" spans="1:6">
      <c r="A100" s="233" t="s">
        <v>445</v>
      </c>
      <c r="B100" s="234">
        <v>49</v>
      </c>
      <c r="C100" s="234">
        <v>44</v>
      </c>
      <c r="D100" s="234">
        <v>52</v>
      </c>
      <c r="E100" s="234">
        <v>42</v>
      </c>
      <c r="F100" s="234">
        <v>51</v>
      </c>
    </row>
    <row r="101" spans="1:6">
      <c r="A101" s="233" t="s">
        <v>447</v>
      </c>
      <c r="B101" s="234">
        <v>21</v>
      </c>
      <c r="C101" s="234">
        <v>11</v>
      </c>
      <c r="D101" s="234">
        <v>12</v>
      </c>
      <c r="E101" s="234">
        <v>9</v>
      </c>
      <c r="F101" s="234">
        <v>16</v>
      </c>
    </row>
    <row r="102" spans="1:6">
      <c r="A102" s="233" t="s">
        <v>448</v>
      </c>
      <c r="B102" s="234">
        <v>65</v>
      </c>
      <c r="C102" s="234">
        <v>37</v>
      </c>
      <c r="D102" s="234">
        <v>23</v>
      </c>
      <c r="E102" s="234">
        <v>29</v>
      </c>
      <c r="F102" s="234">
        <v>9</v>
      </c>
    </row>
    <row r="103" spans="1:6">
      <c r="A103" s="233" t="s">
        <v>449</v>
      </c>
      <c r="B103" s="234"/>
      <c r="C103" s="234"/>
      <c r="D103" s="234"/>
      <c r="E103" s="234">
        <v>11</v>
      </c>
      <c r="F103" s="234">
        <v>38</v>
      </c>
    </row>
    <row r="104" spans="1:6">
      <c r="A104" s="233" t="s">
        <v>450</v>
      </c>
      <c r="B104" s="234"/>
      <c r="C104" s="234"/>
      <c r="D104" s="234"/>
      <c r="E104" s="234">
        <v>23</v>
      </c>
      <c r="F104" s="234">
        <v>56</v>
      </c>
    </row>
    <row r="105" spans="1:6">
      <c r="A105" s="233" t="s">
        <v>451</v>
      </c>
      <c r="B105" s="234"/>
      <c r="C105" s="234"/>
      <c r="D105" s="234"/>
      <c r="E105" s="234">
        <v>20</v>
      </c>
      <c r="F105" s="234">
        <v>76</v>
      </c>
    </row>
    <row r="106" spans="1:6">
      <c r="A106" s="233" t="s">
        <v>485</v>
      </c>
      <c r="B106" s="234">
        <v>12</v>
      </c>
      <c r="C106" s="234">
        <v>6</v>
      </c>
      <c r="D106" s="234">
        <v>12</v>
      </c>
      <c r="E106" s="234">
        <v>7</v>
      </c>
      <c r="F106" s="234">
        <v>3</v>
      </c>
    </row>
    <row r="107" spans="1:6">
      <c r="A107" s="233" t="s">
        <v>486</v>
      </c>
      <c r="B107" s="234"/>
      <c r="C107" s="234"/>
      <c r="D107" s="234">
        <v>1</v>
      </c>
      <c r="E107" s="234">
        <v>1</v>
      </c>
      <c r="F107" s="234"/>
    </row>
    <row r="108" spans="1:6">
      <c r="A108" s="214" t="s">
        <v>99</v>
      </c>
      <c r="B108" s="215">
        <v>0</v>
      </c>
      <c r="C108" s="215">
        <v>0</v>
      </c>
      <c r="D108" s="215">
        <v>2</v>
      </c>
      <c r="E108" s="215">
        <v>5</v>
      </c>
      <c r="F108" s="215">
        <v>4</v>
      </c>
    </row>
    <row r="109" spans="1:6">
      <c r="A109" s="214" t="s">
        <v>249</v>
      </c>
      <c r="B109" s="215">
        <v>0</v>
      </c>
      <c r="C109" s="215">
        <v>0</v>
      </c>
      <c r="D109" s="215">
        <v>0</v>
      </c>
      <c r="E109" s="215">
        <v>0</v>
      </c>
      <c r="F109" s="215">
        <v>0</v>
      </c>
    </row>
    <row r="110" spans="1:6">
      <c r="A110" s="214" t="s">
        <v>100</v>
      </c>
      <c r="B110" s="215">
        <v>103</v>
      </c>
      <c r="C110" s="215">
        <v>96</v>
      </c>
      <c r="D110" s="215">
        <v>83</v>
      </c>
      <c r="E110" s="215">
        <v>65</v>
      </c>
      <c r="F110" s="215">
        <v>51</v>
      </c>
    </row>
    <row r="111" spans="1:6">
      <c r="A111" s="214" t="s">
        <v>250</v>
      </c>
      <c r="B111" s="215">
        <v>0</v>
      </c>
      <c r="C111" s="215">
        <v>0</v>
      </c>
      <c r="D111" s="215">
        <v>0</v>
      </c>
      <c r="E111" s="215">
        <v>0</v>
      </c>
      <c r="F111" s="215">
        <v>0</v>
      </c>
    </row>
    <row r="112" spans="1:6">
      <c r="A112" s="214" t="s">
        <v>101</v>
      </c>
      <c r="B112" s="215">
        <v>148</v>
      </c>
      <c r="C112" s="215">
        <v>150</v>
      </c>
      <c r="D112" s="215">
        <v>113</v>
      </c>
      <c r="E112" s="215">
        <v>113</v>
      </c>
      <c r="F112" s="215">
        <v>74</v>
      </c>
    </row>
    <row r="113" spans="1:6">
      <c r="A113" s="214" t="s">
        <v>251</v>
      </c>
      <c r="B113" s="215">
        <v>0</v>
      </c>
      <c r="C113" s="215">
        <v>0</v>
      </c>
      <c r="D113" s="215">
        <v>1</v>
      </c>
      <c r="E113" s="215">
        <v>1</v>
      </c>
      <c r="F113" s="215">
        <v>1</v>
      </c>
    </row>
    <row r="114" spans="1:6">
      <c r="A114" s="214" t="s">
        <v>102</v>
      </c>
      <c r="B114" s="215">
        <v>19</v>
      </c>
      <c r="C114" s="215">
        <v>16</v>
      </c>
      <c r="D114" s="215">
        <v>6</v>
      </c>
      <c r="E114" s="215">
        <v>2</v>
      </c>
      <c r="F114" s="215">
        <v>2</v>
      </c>
    </row>
    <row r="115" spans="1:6">
      <c r="A115" s="214" t="s">
        <v>61</v>
      </c>
      <c r="B115" s="215">
        <v>47</v>
      </c>
      <c r="C115" s="215">
        <v>37</v>
      </c>
      <c r="D115" s="215">
        <v>28</v>
      </c>
      <c r="E115" s="215">
        <v>22</v>
      </c>
      <c r="F115" s="215">
        <v>20</v>
      </c>
    </row>
    <row r="116" spans="1:6">
      <c r="A116" s="214" t="s">
        <v>252</v>
      </c>
      <c r="B116" s="215">
        <v>181</v>
      </c>
      <c r="C116" s="215">
        <v>181</v>
      </c>
      <c r="D116" s="215">
        <v>151</v>
      </c>
      <c r="E116" s="215">
        <v>139</v>
      </c>
      <c r="F116" s="215">
        <v>139</v>
      </c>
    </row>
    <row r="117" spans="1:6">
      <c r="A117" s="214" t="s">
        <v>92</v>
      </c>
      <c r="B117" s="215">
        <v>3</v>
      </c>
      <c r="C117" s="215">
        <v>0</v>
      </c>
      <c r="D117" s="215">
        <v>2</v>
      </c>
      <c r="E117" s="215">
        <v>0</v>
      </c>
      <c r="F117" s="215">
        <v>1</v>
      </c>
    </row>
    <row r="118" spans="1:6">
      <c r="A118" s="214" t="s">
        <v>93</v>
      </c>
      <c r="B118" s="215">
        <v>4</v>
      </c>
      <c r="C118" s="215">
        <v>5</v>
      </c>
      <c r="D118" s="215">
        <v>2</v>
      </c>
      <c r="E118" s="215">
        <v>1</v>
      </c>
      <c r="F118" s="215">
        <v>0</v>
      </c>
    </row>
    <row r="119" spans="1:6">
      <c r="A119" s="214" t="s">
        <v>97</v>
      </c>
      <c r="B119" s="215">
        <v>0</v>
      </c>
      <c r="C119" s="215">
        <v>0</v>
      </c>
      <c r="D119" s="215">
        <v>3</v>
      </c>
      <c r="E119" s="215">
        <v>64</v>
      </c>
      <c r="F119" s="215">
        <v>96</v>
      </c>
    </row>
    <row r="120" spans="1:6">
      <c r="A120" s="214" t="s">
        <v>98</v>
      </c>
      <c r="B120" s="215">
        <v>0</v>
      </c>
      <c r="C120" s="215">
        <v>0</v>
      </c>
      <c r="D120" s="215">
        <v>0</v>
      </c>
      <c r="E120" s="215">
        <v>8</v>
      </c>
      <c r="F120" s="215">
        <v>16</v>
      </c>
    </row>
    <row r="121" spans="1:6">
      <c r="A121" s="214" t="s">
        <v>30</v>
      </c>
      <c r="B121" s="215">
        <v>0</v>
      </c>
      <c r="C121" s="215">
        <v>0</v>
      </c>
      <c r="D121" s="215">
        <v>2</v>
      </c>
      <c r="E121" s="215">
        <v>38</v>
      </c>
      <c r="F121" s="215">
        <v>41</v>
      </c>
    </row>
    <row r="122" spans="1:6">
      <c r="A122" s="214" t="s">
        <v>48</v>
      </c>
      <c r="B122" s="215">
        <v>18</v>
      </c>
      <c r="C122" s="215">
        <v>17</v>
      </c>
      <c r="D122" s="215">
        <v>15</v>
      </c>
      <c r="E122" s="215">
        <v>14</v>
      </c>
      <c r="F122" s="215">
        <v>10</v>
      </c>
    </row>
    <row r="123" spans="1:6">
      <c r="A123" s="214" t="s">
        <v>50</v>
      </c>
      <c r="B123" s="215">
        <v>0</v>
      </c>
      <c r="C123" s="215">
        <v>0</v>
      </c>
      <c r="D123" s="215">
        <v>6</v>
      </c>
      <c r="E123" s="215">
        <v>34</v>
      </c>
      <c r="F123" s="215">
        <v>45</v>
      </c>
    </row>
    <row r="124" spans="1:6">
      <c r="A124" s="214" t="s">
        <v>46</v>
      </c>
      <c r="B124" s="215">
        <v>0</v>
      </c>
      <c r="C124" s="215">
        <v>0</v>
      </c>
      <c r="D124" s="215">
        <v>3</v>
      </c>
      <c r="E124" s="215">
        <v>56</v>
      </c>
      <c r="F124" s="215">
        <v>67</v>
      </c>
    </row>
    <row r="125" spans="1:6">
      <c r="A125" s="214" t="s">
        <v>39</v>
      </c>
      <c r="B125" s="215">
        <v>0</v>
      </c>
      <c r="C125" s="215">
        <v>0</v>
      </c>
      <c r="D125" s="215">
        <v>0</v>
      </c>
      <c r="E125" s="215">
        <v>0</v>
      </c>
      <c r="F125" s="215">
        <v>6</v>
      </c>
    </row>
    <row r="126" spans="1:6">
      <c r="A126" s="214" t="s">
        <v>95</v>
      </c>
      <c r="B126" s="215">
        <v>0</v>
      </c>
      <c r="C126" s="215">
        <v>0</v>
      </c>
      <c r="D126" s="215">
        <v>5</v>
      </c>
      <c r="E126" s="215">
        <v>114</v>
      </c>
      <c r="F126" s="215">
        <v>189</v>
      </c>
    </row>
    <row r="127" spans="1:6">
      <c r="A127" s="214" t="s">
        <v>103</v>
      </c>
      <c r="B127" s="215">
        <v>0</v>
      </c>
      <c r="C127" s="215">
        <v>0</v>
      </c>
      <c r="D127" s="215">
        <v>0</v>
      </c>
      <c r="E127" s="215">
        <v>9</v>
      </c>
      <c r="F127" s="215">
        <v>43</v>
      </c>
    </row>
    <row r="128" spans="1:6">
      <c r="A128" s="214" t="s">
        <v>21</v>
      </c>
      <c r="B128" s="215">
        <v>9</v>
      </c>
      <c r="C128" s="215">
        <v>4</v>
      </c>
      <c r="D128" s="215">
        <v>2</v>
      </c>
      <c r="E128" s="215">
        <v>0</v>
      </c>
      <c r="F128" s="215">
        <v>1</v>
      </c>
    </row>
    <row r="129" spans="1:7">
      <c r="A129" s="214" t="s">
        <v>22</v>
      </c>
      <c r="B129" s="215">
        <v>31</v>
      </c>
      <c r="C129" s="215">
        <v>36</v>
      </c>
      <c r="D129" s="215">
        <v>27</v>
      </c>
      <c r="E129" s="215">
        <v>20</v>
      </c>
      <c r="F129" s="215">
        <v>18</v>
      </c>
    </row>
    <row r="130" spans="1:7">
      <c r="A130" s="214" t="s">
        <v>23</v>
      </c>
      <c r="B130" s="215">
        <v>3</v>
      </c>
      <c r="C130" s="215">
        <v>6</v>
      </c>
      <c r="D130" s="215">
        <v>8</v>
      </c>
      <c r="E130" s="215">
        <v>3</v>
      </c>
      <c r="F130" s="215">
        <v>3</v>
      </c>
    </row>
    <row r="131" spans="1:7">
      <c r="A131" s="214" t="s">
        <v>24</v>
      </c>
      <c r="B131" s="215">
        <v>24</v>
      </c>
      <c r="C131" s="215">
        <v>30</v>
      </c>
      <c r="D131" s="215">
        <v>22</v>
      </c>
      <c r="E131" s="215">
        <v>17</v>
      </c>
      <c r="F131" s="215">
        <v>20</v>
      </c>
    </row>
    <row r="132" spans="1:7">
      <c r="A132" s="214" t="s">
        <v>25</v>
      </c>
      <c r="B132" s="215">
        <v>54</v>
      </c>
      <c r="C132" s="215">
        <v>42</v>
      </c>
      <c r="D132" s="215">
        <v>44</v>
      </c>
      <c r="E132" s="215">
        <v>44</v>
      </c>
      <c r="F132" s="215">
        <v>34</v>
      </c>
    </row>
    <row r="133" spans="1:7">
      <c r="A133" s="214" t="s">
        <v>26</v>
      </c>
      <c r="B133" s="215">
        <v>3</v>
      </c>
      <c r="C133" s="215">
        <v>2</v>
      </c>
      <c r="D133" s="215">
        <v>5</v>
      </c>
      <c r="E133" s="215">
        <v>3</v>
      </c>
      <c r="F133" s="215">
        <v>3</v>
      </c>
      <c r="G133" s="215"/>
    </row>
    <row r="134" spans="1:7">
      <c r="A134" s="214" t="s">
        <v>27</v>
      </c>
      <c r="B134" s="215">
        <v>2</v>
      </c>
      <c r="C134" s="215">
        <v>0</v>
      </c>
      <c r="D134" s="215">
        <v>0</v>
      </c>
      <c r="E134" s="215">
        <v>1</v>
      </c>
      <c r="F134" s="215">
        <v>0</v>
      </c>
    </row>
    <row r="135" spans="1:7">
      <c r="A135" s="214" t="s">
        <v>253</v>
      </c>
      <c r="B135" s="215">
        <v>0</v>
      </c>
      <c r="C135" s="215">
        <v>0</v>
      </c>
      <c r="D135" s="215">
        <v>0</v>
      </c>
      <c r="E135" s="215">
        <v>0</v>
      </c>
      <c r="F135" s="215">
        <v>0</v>
      </c>
    </row>
    <row r="136" spans="1:7">
      <c r="A136" s="214" t="s">
        <v>80</v>
      </c>
      <c r="B136" s="215">
        <v>5</v>
      </c>
      <c r="C136" s="215">
        <v>1</v>
      </c>
      <c r="D136" s="215">
        <v>0</v>
      </c>
      <c r="E136" s="215">
        <v>0</v>
      </c>
      <c r="F136" s="215">
        <v>0</v>
      </c>
    </row>
    <row r="137" spans="1:7">
      <c r="A137" s="214" t="s">
        <v>69</v>
      </c>
      <c r="B137" s="215">
        <v>52</v>
      </c>
      <c r="C137" s="215">
        <v>51</v>
      </c>
      <c r="D137" s="215">
        <v>47</v>
      </c>
      <c r="E137" s="215">
        <v>36</v>
      </c>
      <c r="F137" s="215">
        <v>32</v>
      </c>
    </row>
    <row r="138" spans="1:7">
      <c r="A138" s="214" t="s">
        <v>254</v>
      </c>
      <c r="B138" s="215">
        <v>0</v>
      </c>
      <c r="C138" s="215">
        <v>0</v>
      </c>
      <c r="D138" s="215">
        <v>0</v>
      </c>
      <c r="E138" s="215">
        <v>0</v>
      </c>
      <c r="F138" s="215">
        <v>0</v>
      </c>
    </row>
    <row r="139" spans="1:7">
      <c r="A139" s="214" t="s">
        <v>72</v>
      </c>
      <c r="B139" s="215">
        <v>8</v>
      </c>
      <c r="C139" s="215">
        <v>6</v>
      </c>
      <c r="D139" s="215">
        <v>7</v>
      </c>
      <c r="E139" s="215">
        <v>8</v>
      </c>
      <c r="F139" s="215">
        <v>8</v>
      </c>
    </row>
    <row r="140" spans="1:7">
      <c r="A140" s="214" t="s">
        <v>73</v>
      </c>
      <c r="B140" s="215">
        <v>4</v>
      </c>
      <c r="C140" s="215">
        <v>8</v>
      </c>
      <c r="D140" s="215">
        <v>11</v>
      </c>
      <c r="E140" s="215">
        <v>7</v>
      </c>
      <c r="F140" s="215">
        <v>4</v>
      </c>
    </row>
    <row r="141" spans="1:7">
      <c r="A141" s="214" t="s">
        <v>74</v>
      </c>
      <c r="B141" s="215">
        <v>1</v>
      </c>
      <c r="C141" s="215">
        <v>3</v>
      </c>
      <c r="D141" s="215">
        <v>3</v>
      </c>
      <c r="E141" s="215">
        <v>2</v>
      </c>
      <c r="F141" s="215">
        <v>2</v>
      </c>
    </row>
    <row r="142" spans="1:7">
      <c r="A142" s="214" t="s">
        <v>75</v>
      </c>
      <c r="B142" s="215">
        <v>17</v>
      </c>
      <c r="C142" s="215">
        <v>15</v>
      </c>
      <c r="D142" s="215">
        <v>16</v>
      </c>
      <c r="E142" s="215">
        <v>18</v>
      </c>
      <c r="F142" s="215">
        <v>18</v>
      </c>
    </row>
    <row r="143" spans="1:7">
      <c r="A143" s="214" t="s">
        <v>71</v>
      </c>
      <c r="B143" s="215">
        <v>11</v>
      </c>
      <c r="C143" s="215">
        <v>9</v>
      </c>
      <c r="D143" s="215">
        <v>8</v>
      </c>
      <c r="E143" s="215">
        <v>9</v>
      </c>
      <c r="F143" s="215">
        <v>10</v>
      </c>
    </row>
    <row r="144" spans="1:7">
      <c r="A144" s="214" t="s">
        <v>77</v>
      </c>
      <c r="B144" s="215">
        <v>2</v>
      </c>
      <c r="C144" s="215">
        <v>1</v>
      </c>
      <c r="D144" s="215">
        <v>0</v>
      </c>
      <c r="E144" s="215">
        <v>0</v>
      </c>
      <c r="F144" s="215">
        <v>0</v>
      </c>
    </row>
    <row r="145" spans="1:7">
      <c r="A145" s="214" t="s">
        <v>78</v>
      </c>
      <c r="B145" s="215">
        <v>6</v>
      </c>
      <c r="C145" s="215">
        <v>7</v>
      </c>
      <c r="D145" s="215">
        <v>12</v>
      </c>
      <c r="E145" s="215">
        <v>9</v>
      </c>
      <c r="F145" s="215">
        <v>7</v>
      </c>
    </row>
    <row r="146" spans="1:7">
      <c r="A146" s="214" t="s">
        <v>79</v>
      </c>
      <c r="B146" s="215">
        <v>4</v>
      </c>
      <c r="C146" s="215">
        <v>3</v>
      </c>
      <c r="D146" s="215">
        <v>3</v>
      </c>
      <c r="E146" s="215">
        <v>2</v>
      </c>
      <c r="F146" s="215">
        <v>1</v>
      </c>
    </row>
    <row r="147" spans="1:7">
      <c r="A147" s="214" t="s">
        <v>255</v>
      </c>
      <c r="B147" s="215">
        <v>0</v>
      </c>
      <c r="C147" s="215">
        <v>0</v>
      </c>
      <c r="D147" s="215">
        <v>0</v>
      </c>
      <c r="E147" s="215">
        <v>0</v>
      </c>
      <c r="F147" s="215">
        <v>0</v>
      </c>
    </row>
    <row r="148" spans="1:7">
      <c r="A148" s="216" t="s">
        <v>256</v>
      </c>
      <c r="B148" s="215">
        <v>0</v>
      </c>
      <c r="C148" s="215">
        <v>0</v>
      </c>
      <c r="D148" s="215">
        <v>0</v>
      </c>
      <c r="E148" s="215">
        <v>0</v>
      </c>
      <c r="F148" s="215">
        <v>0</v>
      </c>
    </row>
    <row r="149" spans="1:7">
      <c r="A149" s="214" t="s">
        <v>81</v>
      </c>
      <c r="B149" s="215">
        <v>3</v>
      </c>
      <c r="C149" s="215">
        <v>4</v>
      </c>
      <c r="D149" s="215">
        <v>1</v>
      </c>
      <c r="E149" s="215">
        <v>2</v>
      </c>
      <c r="F149" s="215">
        <v>2</v>
      </c>
    </row>
    <row r="150" spans="1:7">
      <c r="A150" s="214" t="s">
        <v>76</v>
      </c>
      <c r="B150" s="215">
        <v>3</v>
      </c>
      <c r="C150" s="215">
        <v>3</v>
      </c>
      <c r="D150" s="215">
        <v>2</v>
      </c>
      <c r="E150" s="215">
        <v>2</v>
      </c>
      <c r="F150" s="215">
        <v>3</v>
      </c>
    </row>
    <row r="151" spans="1:7">
      <c r="A151" s="214" t="s">
        <v>84</v>
      </c>
      <c r="B151" s="215">
        <v>0</v>
      </c>
      <c r="C151" s="215">
        <v>0</v>
      </c>
      <c r="D151" s="215">
        <v>0</v>
      </c>
      <c r="E151" s="215">
        <v>0</v>
      </c>
      <c r="F151" s="215">
        <v>1</v>
      </c>
    </row>
    <row r="152" spans="1:7">
      <c r="A152" s="214" t="s">
        <v>82</v>
      </c>
      <c r="B152" s="215">
        <v>1</v>
      </c>
      <c r="C152" s="215">
        <v>1</v>
      </c>
      <c r="D152" s="215">
        <v>1</v>
      </c>
      <c r="E152" s="215">
        <v>3</v>
      </c>
      <c r="F152" s="215">
        <v>3</v>
      </c>
    </row>
    <row r="153" spans="1:7">
      <c r="A153" s="214" t="s">
        <v>83</v>
      </c>
      <c r="B153" s="215">
        <v>9</v>
      </c>
      <c r="C153" s="215">
        <v>8</v>
      </c>
      <c r="D153" s="215">
        <v>7</v>
      </c>
      <c r="E153" s="215">
        <v>5</v>
      </c>
      <c r="F153" s="215">
        <v>7</v>
      </c>
    </row>
    <row r="154" spans="1:7">
      <c r="A154" s="214" t="s">
        <v>85</v>
      </c>
      <c r="B154" s="215">
        <v>9</v>
      </c>
      <c r="C154" s="215">
        <v>4</v>
      </c>
      <c r="D154" s="215">
        <v>7</v>
      </c>
      <c r="E154" s="215">
        <v>8</v>
      </c>
      <c r="F154" s="215">
        <v>10</v>
      </c>
    </row>
    <row r="155" spans="1:7">
      <c r="A155" s="214" t="s">
        <v>86</v>
      </c>
      <c r="B155" s="215">
        <v>30</v>
      </c>
      <c r="C155" s="215">
        <v>29</v>
      </c>
      <c r="D155" s="215">
        <v>30</v>
      </c>
      <c r="E155" s="215">
        <v>21</v>
      </c>
      <c r="F155" s="215">
        <v>16</v>
      </c>
      <c r="G155" s="215" t="s">
        <v>62</v>
      </c>
    </row>
    <row r="156" spans="1:7">
      <c r="A156" s="214" t="s">
        <v>70</v>
      </c>
      <c r="B156" s="215">
        <v>7</v>
      </c>
      <c r="C156" s="215">
        <v>18</v>
      </c>
      <c r="D156" s="215">
        <v>20</v>
      </c>
      <c r="E156" s="215">
        <v>15</v>
      </c>
      <c r="F156" s="215">
        <v>11</v>
      </c>
      <c r="G156" s="215"/>
    </row>
    <row r="157" spans="1:7">
      <c r="A157" s="214" t="s">
        <v>257</v>
      </c>
      <c r="B157" s="215">
        <v>0</v>
      </c>
      <c r="C157" s="215">
        <v>0</v>
      </c>
      <c r="D157" s="215">
        <v>0</v>
      </c>
      <c r="E157" s="215">
        <v>0</v>
      </c>
      <c r="F157" s="215">
        <v>0</v>
      </c>
    </row>
    <row r="158" spans="1:7">
      <c r="A158" s="214" t="s">
        <v>258</v>
      </c>
      <c r="B158" s="215">
        <v>0</v>
      </c>
      <c r="C158" s="215">
        <v>0</v>
      </c>
      <c r="D158" s="215">
        <v>0</v>
      </c>
      <c r="E158" s="215">
        <v>0</v>
      </c>
      <c r="F158" s="215">
        <v>10</v>
      </c>
    </row>
    <row r="159" spans="1:7">
      <c r="A159" s="214" t="s">
        <v>259</v>
      </c>
      <c r="B159" s="215">
        <v>347</v>
      </c>
      <c r="C159" s="215">
        <v>316</v>
      </c>
      <c r="D159" s="215">
        <v>223</v>
      </c>
      <c r="E159" s="215">
        <v>183</v>
      </c>
      <c r="F159" s="215">
        <v>165</v>
      </c>
    </row>
    <row r="160" spans="1:7">
      <c r="A160" s="214" t="s">
        <v>260</v>
      </c>
      <c r="B160" s="215">
        <v>7</v>
      </c>
      <c r="C160" s="215">
        <v>8</v>
      </c>
      <c r="D160" s="215">
        <v>7</v>
      </c>
      <c r="E160" s="215">
        <v>8</v>
      </c>
      <c r="F160" s="215">
        <v>6</v>
      </c>
    </row>
    <row r="161" spans="1:6">
      <c r="A161" s="214" t="s">
        <v>261</v>
      </c>
      <c r="B161" s="215">
        <v>0</v>
      </c>
      <c r="C161" s="215">
        <v>0</v>
      </c>
      <c r="D161" s="215">
        <v>0</v>
      </c>
      <c r="E161" s="215">
        <v>0</v>
      </c>
      <c r="F161" s="215">
        <v>0</v>
      </c>
    </row>
    <row r="162" spans="1:6">
      <c r="A162" s="214" t="s">
        <v>262</v>
      </c>
      <c r="B162" s="215">
        <v>107</v>
      </c>
      <c r="C162" s="215">
        <v>63</v>
      </c>
      <c r="D162" s="215">
        <v>22</v>
      </c>
      <c r="E162" s="215">
        <v>3</v>
      </c>
      <c r="F162" s="215">
        <v>0</v>
      </c>
    </row>
    <row r="163" spans="1:6">
      <c r="A163" s="214" t="s">
        <v>263</v>
      </c>
      <c r="B163" s="215">
        <v>14</v>
      </c>
      <c r="C163" s="215">
        <v>8</v>
      </c>
      <c r="D163" s="215">
        <v>9</v>
      </c>
      <c r="E163" s="215">
        <v>8</v>
      </c>
      <c r="F163" s="215">
        <v>11</v>
      </c>
    </row>
    <row r="164" spans="1:6">
      <c r="A164" s="214" t="s">
        <v>264</v>
      </c>
      <c r="B164" s="215">
        <v>365</v>
      </c>
      <c r="C164" s="215">
        <v>275</v>
      </c>
      <c r="D164" s="215">
        <v>231</v>
      </c>
      <c r="E164" s="215">
        <v>180</v>
      </c>
      <c r="F164" s="215">
        <v>130</v>
      </c>
    </row>
    <row r="165" spans="1:6">
      <c r="A165" s="214" t="s">
        <v>265</v>
      </c>
      <c r="B165" s="215">
        <v>0</v>
      </c>
      <c r="C165" s="215">
        <v>0</v>
      </c>
      <c r="D165" s="215">
        <v>2</v>
      </c>
      <c r="E165" s="215">
        <v>5</v>
      </c>
      <c r="F165" s="215">
        <v>7</v>
      </c>
    </row>
    <row r="166" spans="1:6">
      <c r="A166" s="214" t="s">
        <v>266</v>
      </c>
      <c r="B166" s="215">
        <v>49</v>
      </c>
      <c r="C166" s="215">
        <v>46</v>
      </c>
      <c r="D166" s="215">
        <v>27</v>
      </c>
      <c r="E166" s="215">
        <v>15</v>
      </c>
      <c r="F166" s="215">
        <v>6</v>
      </c>
    </row>
    <row r="167" spans="1:6">
      <c r="A167" s="214" t="s">
        <v>267</v>
      </c>
      <c r="B167" s="215">
        <v>8</v>
      </c>
      <c r="C167" s="215">
        <v>116</v>
      </c>
      <c r="D167" s="215">
        <v>161</v>
      </c>
      <c r="E167" s="215">
        <v>177</v>
      </c>
      <c r="F167" s="215">
        <v>188</v>
      </c>
    </row>
    <row r="168" spans="1:6">
      <c r="A168" s="214" t="s">
        <v>268</v>
      </c>
      <c r="B168" s="215">
        <v>28</v>
      </c>
      <c r="C168" s="215">
        <v>26</v>
      </c>
      <c r="D168" s="215">
        <v>28</v>
      </c>
      <c r="E168" s="215">
        <v>24</v>
      </c>
      <c r="F168" s="215">
        <v>21</v>
      </c>
    </row>
    <row r="169" spans="1:6">
      <c r="A169" s="214" t="s">
        <v>269</v>
      </c>
      <c r="B169" s="215"/>
      <c r="C169" s="215"/>
      <c r="D169" s="215">
        <v>4</v>
      </c>
      <c r="E169" s="215">
        <v>69</v>
      </c>
      <c r="F169">
        <v>126</v>
      </c>
    </row>
    <row r="170" spans="1:6">
      <c r="A170" s="214" t="s">
        <v>270</v>
      </c>
      <c r="B170" s="215"/>
      <c r="C170" s="215"/>
      <c r="D170" s="215"/>
      <c r="E170" s="215"/>
      <c r="F170">
        <v>16</v>
      </c>
    </row>
    <row r="171" spans="1:6">
      <c r="A171" s="214" t="s">
        <v>271</v>
      </c>
      <c r="B171" s="215"/>
      <c r="C171" s="215"/>
      <c r="D171" s="215">
        <v>3</v>
      </c>
      <c r="E171" s="215">
        <v>35</v>
      </c>
      <c r="F171">
        <v>47</v>
      </c>
    </row>
    <row r="172" spans="1:6">
      <c r="A172" s="214" t="s">
        <v>272</v>
      </c>
      <c r="B172" s="215">
        <v>0</v>
      </c>
      <c r="C172" s="215">
        <v>1</v>
      </c>
      <c r="D172" s="215">
        <v>1</v>
      </c>
      <c r="E172" s="215">
        <v>0</v>
      </c>
      <c r="F172" s="215">
        <v>0</v>
      </c>
    </row>
    <row r="173" spans="1:6">
      <c r="A173" s="214" t="s">
        <v>273</v>
      </c>
      <c r="B173" s="215">
        <v>1</v>
      </c>
      <c r="C173" s="215">
        <v>0</v>
      </c>
      <c r="D173" s="215">
        <v>0</v>
      </c>
      <c r="E173" s="215">
        <v>0</v>
      </c>
      <c r="F173" s="215">
        <v>0</v>
      </c>
    </row>
    <row r="174" spans="1:6">
      <c r="A174" s="214" t="s">
        <v>274</v>
      </c>
      <c r="B174" s="215">
        <v>0</v>
      </c>
      <c r="C174" s="215">
        <v>0</v>
      </c>
      <c r="D174" s="215">
        <v>0</v>
      </c>
      <c r="E174" s="215">
        <v>0</v>
      </c>
      <c r="F174" s="215">
        <v>0</v>
      </c>
    </row>
    <row r="175" spans="1:6">
      <c r="A175" s="214" t="s">
        <v>275</v>
      </c>
      <c r="B175" s="215">
        <v>0</v>
      </c>
      <c r="C175" s="215">
        <v>0</v>
      </c>
      <c r="D175" s="215">
        <v>0</v>
      </c>
      <c r="E175" s="215">
        <v>0</v>
      </c>
      <c r="F175" s="215">
        <v>0</v>
      </c>
    </row>
    <row r="176" spans="1:6">
      <c r="A176" s="214" t="s">
        <v>276</v>
      </c>
      <c r="B176" s="215">
        <v>0</v>
      </c>
      <c r="C176" s="215">
        <v>0</v>
      </c>
      <c r="D176" s="215">
        <v>0</v>
      </c>
      <c r="E176" s="215">
        <v>0</v>
      </c>
      <c r="F176" s="215">
        <v>0</v>
      </c>
    </row>
    <row r="177" spans="1:6">
      <c r="A177" s="214" t="s">
        <v>277</v>
      </c>
      <c r="B177" s="215">
        <v>64</v>
      </c>
      <c r="C177" s="215">
        <v>40</v>
      </c>
      <c r="D177" s="215">
        <v>26</v>
      </c>
      <c r="E177" s="215">
        <v>22</v>
      </c>
      <c r="F177" s="215">
        <v>16</v>
      </c>
    </row>
    <row r="178" spans="1:6">
      <c r="A178" s="214" t="s">
        <v>278</v>
      </c>
      <c r="B178" s="215">
        <v>226</v>
      </c>
      <c r="C178" s="215">
        <v>196</v>
      </c>
      <c r="D178" s="215">
        <v>179</v>
      </c>
      <c r="E178" s="215">
        <v>127</v>
      </c>
      <c r="F178" s="215">
        <v>70</v>
      </c>
    </row>
    <row r="179" spans="1:6">
      <c r="A179" s="214" t="s">
        <v>279</v>
      </c>
      <c r="B179" s="215">
        <v>0</v>
      </c>
      <c r="C179" s="215">
        <v>0</v>
      </c>
      <c r="D179" s="215">
        <v>26</v>
      </c>
      <c r="E179" s="215">
        <v>41</v>
      </c>
      <c r="F179" s="215">
        <v>33</v>
      </c>
    </row>
    <row r="180" spans="1:6">
      <c r="A180" s="214" t="s">
        <v>280</v>
      </c>
      <c r="B180" s="215">
        <v>223</v>
      </c>
      <c r="C180" s="215">
        <v>186</v>
      </c>
      <c r="D180" s="215">
        <v>186</v>
      </c>
      <c r="E180" s="215">
        <v>188</v>
      </c>
      <c r="F180" s="215">
        <v>199</v>
      </c>
    </row>
    <row r="181" spans="1:6">
      <c r="A181" s="214" t="s">
        <v>281</v>
      </c>
      <c r="B181" s="215">
        <v>39</v>
      </c>
      <c r="C181" s="215">
        <v>37</v>
      </c>
      <c r="D181" s="215">
        <v>28</v>
      </c>
      <c r="E181" s="215">
        <v>21</v>
      </c>
      <c r="F181" s="215">
        <v>21</v>
      </c>
    </row>
    <row r="182" spans="1:6">
      <c r="A182" s="214" t="s">
        <v>282</v>
      </c>
      <c r="B182" s="215">
        <v>11</v>
      </c>
      <c r="C182" s="215">
        <v>16</v>
      </c>
      <c r="D182" s="215">
        <v>17</v>
      </c>
      <c r="E182" s="215">
        <v>9</v>
      </c>
      <c r="F182" s="215">
        <v>8</v>
      </c>
    </row>
    <row r="183" spans="1:6">
      <c r="A183" s="214" t="s">
        <v>283</v>
      </c>
      <c r="B183" s="215">
        <v>230</v>
      </c>
      <c r="C183" s="215">
        <v>207</v>
      </c>
      <c r="D183" s="215">
        <v>167</v>
      </c>
      <c r="E183" s="215">
        <v>133</v>
      </c>
      <c r="F183" s="215">
        <v>121</v>
      </c>
    </row>
    <row r="184" spans="1:6">
      <c r="A184" s="214" t="s">
        <v>284</v>
      </c>
      <c r="B184" s="215">
        <v>255</v>
      </c>
      <c r="C184" s="215">
        <v>214</v>
      </c>
      <c r="D184" s="215">
        <v>203</v>
      </c>
      <c r="E184" s="215">
        <v>153</v>
      </c>
      <c r="F184" s="215">
        <v>113</v>
      </c>
    </row>
    <row r="185" spans="1:6">
      <c r="A185" s="214" t="s">
        <v>285</v>
      </c>
      <c r="B185" s="215">
        <v>0</v>
      </c>
      <c r="C185" s="215">
        <v>1</v>
      </c>
      <c r="D185" s="215">
        <v>2</v>
      </c>
      <c r="E185" s="215">
        <v>10</v>
      </c>
      <c r="F185" s="215">
        <v>7</v>
      </c>
    </row>
    <row r="186" spans="1:6">
      <c r="A186" s="214" t="s">
        <v>286</v>
      </c>
      <c r="B186" s="215">
        <v>0</v>
      </c>
      <c r="C186" s="215">
        <v>0</v>
      </c>
      <c r="D186" s="215">
        <v>2</v>
      </c>
      <c r="E186" s="215">
        <v>4</v>
      </c>
      <c r="F186" s="215">
        <v>5</v>
      </c>
    </row>
    <row r="187" spans="1:6">
      <c r="A187" s="214" t="s">
        <v>287</v>
      </c>
      <c r="B187" s="215">
        <v>0</v>
      </c>
      <c r="C187" s="215">
        <v>0</v>
      </c>
      <c r="D187" s="215">
        <v>0</v>
      </c>
      <c r="E187" s="215">
        <v>3</v>
      </c>
      <c r="F187" s="215">
        <v>2</v>
      </c>
    </row>
    <row r="188" spans="1:6">
      <c r="A188" s="214" t="s">
        <v>288</v>
      </c>
      <c r="B188" s="215">
        <v>34</v>
      </c>
      <c r="C188" s="215">
        <v>28</v>
      </c>
      <c r="D188" s="215">
        <v>19</v>
      </c>
      <c r="E188" s="215">
        <v>11</v>
      </c>
      <c r="F188" s="215">
        <v>8</v>
      </c>
    </row>
    <row r="189" spans="1:6">
      <c r="A189" s="214" t="s">
        <v>289</v>
      </c>
      <c r="B189" s="215">
        <v>60</v>
      </c>
      <c r="C189" s="215">
        <v>60</v>
      </c>
      <c r="D189" s="215">
        <v>45</v>
      </c>
      <c r="E189" s="215">
        <v>42</v>
      </c>
      <c r="F189" s="215">
        <v>30</v>
      </c>
    </row>
    <row r="190" spans="1:6">
      <c r="A190" s="214" t="s">
        <v>290</v>
      </c>
      <c r="B190" s="215"/>
      <c r="C190" s="215"/>
      <c r="D190" s="215">
        <v>4</v>
      </c>
      <c r="E190">
        <v>63</v>
      </c>
      <c r="F190" s="215">
        <v>136</v>
      </c>
    </row>
    <row r="191" spans="1:6">
      <c r="A191" s="214" t="s">
        <v>291</v>
      </c>
      <c r="B191" s="215">
        <v>67</v>
      </c>
      <c r="C191" s="215">
        <v>70</v>
      </c>
      <c r="D191" s="215">
        <v>85</v>
      </c>
      <c r="E191" s="215">
        <v>67</v>
      </c>
      <c r="F191" s="215">
        <v>78</v>
      </c>
    </row>
    <row r="192" spans="1:6">
      <c r="A192" s="214" t="s">
        <v>292</v>
      </c>
      <c r="B192" s="215"/>
      <c r="C192" s="215"/>
      <c r="D192" s="215"/>
      <c r="E192" s="215">
        <v>23</v>
      </c>
      <c r="F192" s="215">
        <v>64</v>
      </c>
    </row>
    <row r="193" spans="1:7">
      <c r="A193" s="214" t="s">
        <v>293</v>
      </c>
      <c r="B193" s="215">
        <v>25</v>
      </c>
      <c r="C193" s="215">
        <v>20</v>
      </c>
      <c r="D193" s="215">
        <v>16</v>
      </c>
      <c r="E193" s="215">
        <v>16</v>
      </c>
      <c r="F193" s="215">
        <v>14</v>
      </c>
    </row>
    <row r="194" spans="1:7">
      <c r="A194" s="214" t="s">
        <v>294</v>
      </c>
      <c r="B194" s="215">
        <v>0</v>
      </c>
      <c r="C194" s="215">
        <v>0</v>
      </c>
      <c r="D194" s="215">
        <v>6</v>
      </c>
      <c r="E194" s="215">
        <v>7</v>
      </c>
      <c r="F194" s="215">
        <v>13</v>
      </c>
    </row>
    <row r="195" spans="1:7">
      <c r="A195" s="214" t="s">
        <v>295</v>
      </c>
      <c r="B195" s="215">
        <v>385</v>
      </c>
      <c r="C195" s="215">
        <v>337</v>
      </c>
      <c r="D195" s="215">
        <v>253</v>
      </c>
      <c r="E195" s="215">
        <v>180</v>
      </c>
      <c r="F195" s="215">
        <v>134</v>
      </c>
    </row>
    <row r="196" spans="1:7">
      <c r="A196" s="214" t="s">
        <v>296</v>
      </c>
      <c r="B196" s="215"/>
      <c r="C196" s="215"/>
      <c r="D196" s="215">
        <v>5</v>
      </c>
      <c r="E196" s="215">
        <v>13</v>
      </c>
      <c r="F196">
        <v>23</v>
      </c>
    </row>
    <row r="197" spans="1:7">
      <c r="A197" s="214" t="s">
        <v>297</v>
      </c>
      <c r="B197" s="215"/>
      <c r="C197" s="215"/>
      <c r="D197" s="215">
        <v>3</v>
      </c>
      <c r="E197" s="215">
        <v>43</v>
      </c>
      <c r="F197">
        <v>76</v>
      </c>
    </row>
    <row r="198" spans="1:7">
      <c r="A198" s="214" t="s">
        <v>298</v>
      </c>
      <c r="B198" s="215">
        <v>101</v>
      </c>
      <c r="C198" s="215">
        <v>60</v>
      </c>
      <c r="D198" s="215">
        <v>36</v>
      </c>
      <c r="E198" s="215">
        <v>33</v>
      </c>
      <c r="F198" s="215">
        <v>33</v>
      </c>
      <c r="G198" s="215" t="s">
        <v>62</v>
      </c>
    </row>
    <row r="199" spans="1:7">
      <c r="A199" s="214" t="s">
        <v>299</v>
      </c>
      <c r="B199" s="215">
        <v>52</v>
      </c>
      <c r="C199" s="215">
        <v>51</v>
      </c>
      <c r="D199" s="215">
        <v>70</v>
      </c>
      <c r="E199" s="215">
        <v>57</v>
      </c>
      <c r="F199" s="215">
        <v>57</v>
      </c>
    </row>
    <row r="200" spans="1:7">
      <c r="A200" s="214" t="s">
        <v>300</v>
      </c>
      <c r="B200" s="215">
        <v>134</v>
      </c>
      <c r="C200" s="215">
        <v>127</v>
      </c>
      <c r="D200" s="215">
        <v>108</v>
      </c>
      <c r="E200" s="215">
        <v>94</v>
      </c>
      <c r="F200" s="215">
        <v>83</v>
      </c>
    </row>
    <row r="201" spans="1:7">
      <c r="A201" s="214" t="s">
        <v>301</v>
      </c>
      <c r="B201" s="215">
        <v>0</v>
      </c>
      <c r="C201" s="215">
        <v>121</v>
      </c>
      <c r="D201" s="215">
        <v>526</v>
      </c>
      <c r="E201" s="215">
        <v>549</v>
      </c>
      <c r="F201" s="215">
        <v>578</v>
      </c>
    </row>
    <row r="202" spans="1:7">
      <c r="A202" s="214" t="s">
        <v>302</v>
      </c>
      <c r="B202" s="215">
        <v>9</v>
      </c>
      <c r="C202" s="215">
        <v>17</v>
      </c>
      <c r="D202" s="215">
        <v>23</v>
      </c>
      <c r="E202" s="215">
        <v>20</v>
      </c>
      <c r="F202" s="215">
        <v>20</v>
      </c>
    </row>
    <row r="203" spans="1:7">
      <c r="A203" s="214" t="s">
        <v>303</v>
      </c>
      <c r="B203" s="215">
        <v>413</v>
      </c>
      <c r="C203" s="215">
        <v>457</v>
      </c>
      <c r="D203" s="215">
        <v>456</v>
      </c>
      <c r="E203" s="215">
        <v>444</v>
      </c>
      <c r="F203" s="215">
        <v>372</v>
      </c>
    </row>
    <row r="204" spans="1:7">
      <c r="A204" s="214" t="s">
        <v>304</v>
      </c>
      <c r="B204" s="215">
        <v>9</v>
      </c>
      <c r="C204" s="215">
        <v>10</v>
      </c>
      <c r="D204" s="215">
        <v>1</v>
      </c>
      <c r="E204" s="215">
        <v>1</v>
      </c>
      <c r="F204" s="215">
        <v>2</v>
      </c>
    </row>
    <row r="205" spans="1:7">
      <c r="A205" s="214" t="s">
        <v>305</v>
      </c>
      <c r="B205" s="215">
        <v>70</v>
      </c>
      <c r="C205" s="215">
        <v>89</v>
      </c>
      <c r="D205" s="215">
        <v>39</v>
      </c>
      <c r="E205" s="215">
        <v>7</v>
      </c>
      <c r="F205" s="215">
        <v>1</v>
      </c>
    </row>
    <row r="206" spans="1:7">
      <c r="A206" s="214" t="s">
        <v>306</v>
      </c>
      <c r="B206" s="215">
        <v>60</v>
      </c>
      <c r="C206" s="215">
        <v>31</v>
      </c>
      <c r="D206" s="215">
        <v>7</v>
      </c>
      <c r="E206" s="215">
        <v>1</v>
      </c>
      <c r="F206" s="215">
        <v>0</v>
      </c>
    </row>
    <row r="207" spans="1:7">
      <c r="A207" s="214" t="s">
        <v>307</v>
      </c>
      <c r="B207" s="215">
        <v>0</v>
      </c>
      <c r="C207" s="215">
        <v>0</v>
      </c>
      <c r="D207" s="215">
        <v>42</v>
      </c>
      <c r="E207" s="215">
        <v>45</v>
      </c>
      <c r="F207" s="215">
        <v>36</v>
      </c>
    </row>
    <row r="208" spans="1:7">
      <c r="A208" s="214" t="s">
        <v>308</v>
      </c>
      <c r="B208" s="215">
        <v>16</v>
      </c>
      <c r="C208" s="215">
        <v>12</v>
      </c>
      <c r="D208" s="215">
        <v>13</v>
      </c>
      <c r="E208" s="215">
        <v>14</v>
      </c>
      <c r="F208" s="215">
        <v>10</v>
      </c>
    </row>
    <row r="209" spans="1:6">
      <c r="A209" s="214" t="s">
        <v>309</v>
      </c>
      <c r="B209" s="215">
        <v>82</v>
      </c>
      <c r="C209" s="215">
        <v>83</v>
      </c>
      <c r="D209" s="215">
        <v>79</v>
      </c>
      <c r="E209" s="215">
        <v>79</v>
      </c>
      <c r="F209" s="215">
        <v>74</v>
      </c>
    </row>
    <row r="210" spans="1:6">
      <c r="A210" s="214" t="s">
        <v>310</v>
      </c>
      <c r="B210" s="215">
        <v>0</v>
      </c>
      <c r="C210" s="215">
        <v>0</v>
      </c>
      <c r="D210" s="215">
        <v>0</v>
      </c>
      <c r="E210" s="215">
        <v>0</v>
      </c>
      <c r="F210" s="215">
        <v>23</v>
      </c>
    </row>
    <row r="211" spans="1:6">
      <c r="A211" s="214" t="s">
        <v>311</v>
      </c>
      <c r="B211" s="215">
        <v>28</v>
      </c>
      <c r="C211" s="215">
        <v>33</v>
      </c>
      <c r="D211" s="215">
        <v>18</v>
      </c>
      <c r="E211" s="215">
        <v>13</v>
      </c>
      <c r="F211" s="215">
        <v>11</v>
      </c>
    </row>
    <row r="212" spans="1:6">
      <c r="A212" s="214" t="s">
        <v>312</v>
      </c>
      <c r="B212" s="215">
        <v>0</v>
      </c>
      <c r="C212" s="215">
        <v>29</v>
      </c>
      <c r="D212" s="215">
        <v>54</v>
      </c>
      <c r="E212" s="215">
        <v>66</v>
      </c>
      <c r="F212" s="215">
        <v>74</v>
      </c>
    </row>
    <row r="213" spans="1:6">
      <c r="A213" s="214" t="s">
        <v>313</v>
      </c>
      <c r="B213" s="215">
        <v>0</v>
      </c>
      <c r="C213" s="215">
        <v>0</v>
      </c>
      <c r="D213" s="215">
        <v>0</v>
      </c>
      <c r="E213" s="215">
        <v>0</v>
      </c>
      <c r="F213" s="215">
        <v>4</v>
      </c>
    </row>
    <row r="214" spans="1:6">
      <c r="A214" s="214" t="s">
        <v>314</v>
      </c>
      <c r="B214" s="215">
        <v>0</v>
      </c>
      <c r="C214" s="215">
        <v>0</v>
      </c>
      <c r="D214" s="215">
        <v>0</v>
      </c>
      <c r="E214" s="215">
        <v>20</v>
      </c>
      <c r="F214" s="215">
        <v>83</v>
      </c>
    </row>
    <row r="215" spans="1:6">
      <c r="A215" s="214" t="s">
        <v>315</v>
      </c>
      <c r="B215" s="215">
        <v>0</v>
      </c>
      <c r="C215" s="215">
        <v>0</v>
      </c>
      <c r="D215" s="215">
        <v>0</v>
      </c>
      <c r="E215" s="215">
        <v>14</v>
      </c>
      <c r="F215" s="215">
        <v>53</v>
      </c>
    </row>
    <row r="216" spans="1:6">
      <c r="A216" s="214" t="s">
        <v>316</v>
      </c>
      <c r="B216" s="215">
        <v>0</v>
      </c>
      <c r="C216" s="215">
        <v>0</v>
      </c>
      <c r="D216" s="215">
        <v>0</v>
      </c>
      <c r="E216" s="215">
        <v>0</v>
      </c>
      <c r="F216" s="215">
        <v>0</v>
      </c>
    </row>
    <row r="217" spans="1:6">
      <c r="A217" s="214" t="s">
        <v>317</v>
      </c>
      <c r="B217" s="215">
        <v>0</v>
      </c>
      <c r="C217" s="215">
        <v>0</v>
      </c>
      <c r="D217" s="215">
        <v>0</v>
      </c>
      <c r="E217" s="215">
        <v>18</v>
      </c>
      <c r="F217" s="215">
        <v>82</v>
      </c>
    </row>
    <row r="218" spans="1:6">
      <c r="A218" s="214" t="s">
        <v>318</v>
      </c>
      <c r="B218" s="215">
        <v>0</v>
      </c>
      <c r="C218" s="215">
        <v>0</v>
      </c>
      <c r="D218" s="215">
        <v>0</v>
      </c>
      <c r="E218" s="215">
        <v>3</v>
      </c>
      <c r="F218" s="215">
        <v>0</v>
      </c>
    </row>
    <row r="219" spans="1:6">
      <c r="A219" s="214" t="s">
        <v>104</v>
      </c>
      <c r="B219" s="215">
        <v>0</v>
      </c>
      <c r="C219" s="215">
        <v>0</v>
      </c>
      <c r="D219" s="215">
        <v>0</v>
      </c>
      <c r="E219" s="215">
        <v>0</v>
      </c>
      <c r="F219" s="215">
        <v>38</v>
      </c>
    </row>
    <row r="220" spans="1:6">
      <c r="A220" s="214" t="s">
        <v>319</v>
      </c>
      <c r="B220" s="215">
        <v>4</v>
      </c>
      <c r="C220" s="215">
        <v>5</v>
      </c>
      <c r="D220" s="215">
        <v>4</v>
      </c>
      <c r="E220" s="215">
        <v>3</v>
      </c>
      <c r="F220" s="215">
        <v>2</v>
      </c>
    </row>
    <row r="221" spans="1:6">
      <c r="A221" s="217" t="s">
        <v>320</v>
      </c>
      <c r="B221" s="215">
        <v>0</v>
      </c>
      <c r="C221" s="215">
        <v>0</v>
      </c>
      <c r="D221" s="215">
        <v>17</v>
      </c>
      <c r="E221" s="215">
        <v>23</v>
      </c>
      <c r="F221" s="215">
        <v>33</v>
      </c>
    </row>
    <row r="222" spans="1:6">
      <c r="A222" s="214" t="s">
        <v>321</v>
      </c>
      <c r="B222" s="215">
        <v>22</v>
      </c>
      <c r="C222" s="215">
        <v>19</v>
      </c>
      <c r="D222" s="215">
        <v>13</v>
      </c>
      <c r="E222" s="215">
        <v>14</v>
      </c>
      <c r="F222" s="215">
        <v>9</v>
      </c>
    </row>
    <row r="223" spans="1:6">
      <c r="A223" s="214" t="s">
        <v>322</v>
      </c>
      <c r="B223" s="215">
        <v>10</v>
      </c>
      <c r="C223" s="215">
        <v>7</v>
      </c>
      <c r="D223" s="215">
        <v>7</v>
      </c>
      <c r="E223" s="215">
        <v>4</v>
      </c>
      <c r="F223" s="215">
        <v>2</v>
      </c>
    </row>
    <row r="224" spans="1:6">
      <c r="A224" s="214" t="s">
        <v>323</v>
      </c>
      <c r="B224" s="215">
        <v>0</v>
      </c>
      <c r="C224" s="215">
        <v>0</v>
      </c>
      <c r="D224" s="215">
        <v>0</v>
      </c>
      <c r="E224" s="215">
        <v>0</v>
      </c>
      <c r="F224" s="215">
        <v>0</v>
      </c>
    </row>
    <row r="225" spans="1:6">
      <c r="A225" s="214" t="s">
        <v>324</v>
      </c>
      <c r="B225" s="215">
        <v>0</v>
      </c>
      <c r="C225" s="215">
        <v>0</v>
      </c>
      <c r="D225" s="215">
        <v>16</v>
      </c>
      <c r="E225" s="215">
        <v>33</v>
      </c>
      <c r="F225" s="215">
        <v>24</v>
      </c>
    </row>
    <row r="226" spans="1:6">
      <c r="A226" s="214" t="s">
        <v>149</v>
      </c>
      <c r="B226" s="215">
        <v>16</v>
      </c>
      <c r="C226" s="215">
        <v>14</v>
      </c>
      <c r="D226" s="215">
        <v>12</v>
      </c>
      <c r="E226" s="215">
        <v>14</v>
      </c>
      <c r="F226" s="215">
        <v>21</v>
      </c>
    </row>
    <row r="227" spans="1:6">
      <c r="A227" s="214" t="s">
        <v>325</v>
      </c>
      <c r="B227" s="215">
        <v>0</v>
      </c>
      <c r="C227" s="215">
        <v>9</v>
      </c>
      <c r="D227" s="215">
        <v>7</v>
      </c>
      <c r="E227" s="215">
        <v>0</v>
      </c>
      <c r="F227" s="215">
        <v>0</v>
      </c>
    </row>
    <row r="228" spans="1:6">
      <c r="A228" s="214" t="s">
        <v>156</v>
      </c>
      <c r="B228" s="215">
        <v>0</v>
      </c>
      <c r="C228" s="215">
        <v>0</v>
      </c>
      <c r="D228" s="215">
        <v>0</v>
      </c>
      <c r="E228" s="215">
        <v>0</v>
      </c>
      <c r="F228" s="215">
        <v>7</v>
      </c>
    </row>
    <row r="229" spans="1:6">
      <c r="A229" s="214" t="s">
        <v>326</v>
      </c>
      <c r="B229" s="215">
        <v>0</v>
      </c>
      <c r="C229" s="215">
        <v>0</v>
      </c>
      <c r="D229" s="215">
        <v>0</v>
      </c>
      <c r="E229" s="215">
        <v>0</v>
      </c>
      <c r="F229" s="215">
        <v>3</v>
      </c>
    </row>
    <row r="230" spans="1:6">
      <c r="A230" s="217" t="s">
        <v>327</v>
      </c>
      <c r="B230" s="215">
        <v>0</v>
      </c>
      <c r="C230" s="215">
        <v>0</v>
      </c>
      <c r="D230" s="215">
        <v>0</v>
      </c>
      <c r="E230" s="215">
        <v>0</v>
      </c>
      <c r="F230" s="215">
        <v>1</v>
      </c>
    </row>
    <row r="231" spans="1:6">
      <c r="A231" s="214" t="s">
        <v>328</v>
      </c>
      <c r="B231" s="215">
        <v>0</v>
      </c>
      <c r="C231" s="215">
        <v>0</v>
      </c>
      <c r="D231" s="215">
        <v>0</v>
      </c>
      <c r="E231" s="215">
        <v>0</v>
      </c>
      <c r="F231" s="215">
        <v>0</v>
      </c>
    </row>
    <row r="232" spans="1:6">
      <c r="A232" s="214" t="s">
        <v>329</v>
      </c>
      <c r="B232" s="215">
        <v>33</v>
      </c>
      <c r="C232" s="215">
        <v>35</v>
      </c>
      <c r="D232" s="215">
        <v>33</v>
      </c>
      <c r="E232" s="215">
        <v>29</v>
      </c>
      <c r="F232" s="215">
        <v>31</v>
      </c>
    </row>
    <row r="233" spans="1:6">
      <c r="A233" s="214" t="s">
        <v>330</v>
      </c>
      <c r="B233" s="215">
        <v>3</v>
      </c>
      <c r="C233" s="215">
        <v>4</v>
      </c>
      <c r="D233" s="215">
        <v>0</v>
      </c>
      <c r="E233" s="215">
        <v>4</v>
      </c>
      <c r="F233" s="215">
        <v>3</v>
      </c>
    </row>
    <row r="234" spans="1:6">
      <c r="A234" s="214" t="s">
        <v>331</v>
      </c>
      <c r="B234" s="215">
        <v>25</v>
      </c>
      <c r="C234" s="215">
        <v>26</v>
      </c>
      <c r="D234" s="215">
        <v>31</v>
      </c>
      <c r="E234" s="215">
        <v>33</v>
      </c>
      <c r="F234" s="215">
        <v>83</v>
      </c>
    </row>
    <row r="235" spans="1:6">
      <c r="A235" s="217" t="s">
        <v>332</v>
      </c>
      <c r="B235" s="215">
        <v>0</v>
      </c>
      <c r="C235" s="215">
        <v>0</v>
      </c>
      <c r="D235" s="215">
        <v>0</v>
      </c>
      <c r="E235" s="215">
        <v>0</v>
      </c>
      <c r="F235" s="215">
        <v>0</v>
      </c>
    </row>
    <row r="236" spans="1:6">
      <c r="A236" s="217" t="s">
        <v>150</v>
      </c>
      <c r="B236" s="215">
        <v>0</v>
      </c>
      <c r="C236" s="215">
        <v>0</v>
      </c>
      <c r="D236" s="215">
        <v>0</v>
      </c>
      <c r="E236" s="215">
        <v>0</v>
      </c>
      <c r="F236" s="215">
        <v>1</v>
      </c>
    </row>
    <row r="237" spans="1:6">
      <c r="A237" s="217" t="s">
        <v>146</v>
      </c>
      <c r="B237" s="215">
        <v>0</v>
      </c>
      <c r="C237" s="215">
        <v>0</v>
      </c>
      <c r="D237" s="215">
        <v>0</v>
      </c>
      <c r="E237" s="215">
        <v>0</v>
      </c>
      <c r="F237" s="215">
        <v>2</v>
      </c>
    </row>
    <row r="238" spans="1:6">
      <c r="A238" s="214" t="s">
        <v>333</v>
      </c>
      <c r="B238" s="215">
        <v>26</v>
      </c>
      <c r="C238" s="215">
        <v>22</v>
      </c>
      <c r="D238" s="215">
        <v>14</v>
      </c>
      <c r="E238" s="215">
        <v>40</v>
      </c>
      <c r="F238" s="215">
        <v>45</v>
      </c>
    </row>
    <row r="239" spans="1:6">
      <c r="A239" s="214" t="s">
        <v>334</v>
      </c>
      <c r="B239" s="215">
        <v>0</v>
      </c>
      <c r="C239" s="215">
        <v>0</v>
      </c>
      <c r="D239" s="215">
        <v>0</v>
      </c>
      <c r="E239" s="215">
        <v>0</v>
      </c>
      <c r="F239" s="215">
        <v>0</v>
      </c>
    </row>
    <row r="240" spans="1:6">
      <c r="A240" s="214" t="s">
        <v>335</v>
      </c>
      <c r="B240" s="215">
        <v>0</v>
      </c>
      <c r="C240" s="215">
        <v>1</v>
      </c>
      <c r="D240" s="215">
        <v>2</v>
      </c>
      <c r="E240" s="215">
        <v>1</v>
      </c>
      <c r="F240" s="215">
        <v>0</v>
      </c>
    </row>
    <row r="241" spans="1:6">
      <c r="A241" s="214" t="s">
        <v>336</v>
      </c>
      <c r="B241" s="215">
        <v>1</v>
      </c>
      <c r="C241" s="215">
        <v>0</v>
      </c>
      <c r="D241" s="215">
        <v>0</v>
      </c>
      <c r="E241" s="215">
        <v>0</v>
      </c>
      <c r="F241" s="215">
        <v>0</v>
      </c>
    </row>
    <row r="242" spans="1:6">
      <c r="A242" s="214" t="s">
        <v>337</v>
      </c>
      <c r="B242" s="215">
        <v>8</v>
      </c>
      <c r="C242" s="215">
        <v>4</v>
      </c>
      <c r="D242" s="215">
        <v>5</v>
      </c>
      <c r="E242" s="215">
        <v>5</v>
      </c>
      <c r="F242" s="215">
        <v>2</v>
      </c>
    </row>
    <row r="243" spans="1:6">
      <c r="A243" s="214" t="s">
        <v>338</v>
      </c>
      <c r="B243" s="215">
        <v>0</v>
      </c>
      <c r="C243" s="215">
        <v>1</v>
      </c>
      <c r="D243" s="215">
        <v>3</v>
      </c>
      <c r="E243" s="215">
        <v>9</v>
      </c>
      <c r="F243" s="215">
        <v>27</v>
      </c>
    </row>
    <row r="244" spans="1:6">
      <c r="A244" s="214" t="s">
        <v>340</v>
      </c>
      <c r="B244" s="215">
        <v>1</v>
      </c>
      <c r="C244" s="215">
        <v>3</v>
      </c>
      <c r="D244" s="215">
        <v>3</v>
      </c>
      <c r="E244" s="215">
        <v>0</v>
      </c>
      <c r="F244" s="215">
        <v>0</v>
      </c>
    </row>
    <row r="245" spans="1:6">
      <c r="A245" s="214" t="s">
        <v>151</v>
      </c>
      <c r="B245" s="215">
        <v>7</v>
      </c>
      <c r="C245" s="215">
        <v>15</v>
      </c>
      <c r="D245" s="215">
        <v>17</v>
      </c>
      <c r="E245" s="215">
        <v>7</v>
      </c>
      <c r="F245" s="215">
        <v>13</v>
      </c>
    </row>
    <row r="246" spans="1:6">
      <c r="A246" s="214" t="s">
        <v>341</v>
      </c>
      <c r="B246" s="215">
        <v>29</v>
      </c>
      <c r="C246" s="215">
        <v>20</v>
      </c>
      <c r="D246" s="215">
        <v>18</v>
      </c>
      <c r="E246" s="215">
        <v>16</v>
      </c>
      <c r="F246" s="215">
        <v>1</v>
      </c>
    </row>
    <row r="247" spans="1:6">
      <c r="A247" s="214" t="s">
        <v>342</v>
      </c>
      <c r="B247" s="215">
        <v>4</v>
      </c>
      <c r="C247" s="215">
        <v>7</v>
      </c>
      <c r="D247" s="215">
        <v>2</v>
      </c>
      <c r="E247" s="215">
        <v>1</v>
      </c>
      <c r="F247" s="215">
        <v>0</v>
      </c>
    </row>
    <row r="248" spans="1:6">
      <c r="A248" s="217" t="s">
        <v>343</v>
      </c>
      <c r="B248" s="215">
        <v>0</v>
      </c>
      <c r="C248" s="215">
        <v>0</v>
      </c>
      <c r="D248" s="215">
        <v>0</v>
      </c>
      <c r="E248" s="215">
        <v>0</v>
      </c>
      <c r="F248" s="215">
        <v>0</v>
      </c>
    </row>
    <row r="249" spans="1:6">
      <c r="A249" s="217" t="s">
        <v>148</v>
      </c>
      <c r="B249" s="215">
        <v>0</v>
      </c>
      <c r="C249" s="215">
        <v>0</v>
      </c>
      <c r="D249" s="215">
        <v>0</v>
      </c>
      <c r="E249" s="215">
        <v>0</v>
      </c>
      <c r="F249" s="215">
        <v>1</v>
      </c>
    </row>
    <row r="250" spans="1:6">
      <c r="A250" s="217" t="s">
        <v>153</v>
      </c>
      <c r="B250" s="215">
        <v>0</v>
      </c>
      <c r="C250" s="215">
        <v>0</v>
      </c>
      <c r="D250" s="215">
        <v>0</v>
      </c>
      <c r="E250" s="215">
        <v>0</v>
      </c>
      <c r="F250" s="215">
        <v>1</v>
      </c>
    </row>
    <row r="251" spans="1:6">
      <c r="A251" s="217" t="s">
        <v>344</v>
      </c>
      <c r="B251" s="215">
        <v>0</v>
      </c>
      <c r="C251" s="215">
        <v>0</v>
      </c>
      <c r="D251" s="215">
        <v>0</v>
      </c>
      <c r="E251" s="215">
        <v>0</v>
      </c>
      <c r="F251" s="215">
        <v>2</v>
      </c>
    </row>
    <row r="252" spans="1:6">
      <c r="A252" s="217" t="s">
        <v>154</v>
      </c>
      <c r="B252" s="215">
        <v>0</v>
      </c>
      <c r="C252" s="215">
        <v>0</v>
      </c>
      <c r="D252" s="215">
        <v>2</v>
      </c>
      <c r="E252" s="215">
        <v>4</v>
      </c>
      <c r="F252" s="215">
        <v>0</v>
      </c>
    </row>
    <row r="253" spans="1:6">
      <c r="A253" s="214" t="s">
        <v>345</v>
      </c>
      <c r="B253" s="215">
        <v>39</v>
      </c>
      <c r="C253" s="215">
        <v>9</v>
      </c>
      <c r="D253" s="215">
        <v>2</v>
      </c>
      <c r="E253" s="215">
        <v>0</v>
      </c>
      <c r="F253" s="215">
        <v>0</v>
      </c>
    </row>
    <row r="254" spans="1:6">
      <c r="A254" s="217" t="s">
        <v>346</v>
      </c>
      <c r="B254" s="215">
        <v>0</v>
      </c>
      <c r="C254" s="215">
        <v>0</v>
      </c>
      <c r="D254" s="215">
        <v>11</v>
      </c>
      <c r="E254" s="215">
        <v>11</v>
      </c>
      <c r="F254" s="215">
        <v>23</v>
      </c>
    </row>
    <row r="255" spans="1:6">
      <c r="A255" s="217" t="s">
        <v>347</v>
      </c>
      <c r="B255" s="215">
        <v>0</v>
      </c>
      <c r="C255" s="215">
        <v>0</v>
      </c>
      <c r="D255" s="215">
        <v>0</v>
      </c>
      <c r="E255" s="215">
        <v>0</v>
      </c>
    </row>
    <row r="256" spans="1:6">
      <c r="A256" s="217" t="s">
        <v>348</v>
      </c>
      <c r="B256" s="215">
        <v>0</v>
      </c>
      <c r="C256" s="215">
        <v>0</v>
      </c>
      <c r="D256" s="215">
        <v>0</v>
      </c>
      <c r="E256" s="215">
        <v>0</v>
      </c>
    </row>
    <row r="257" spans="1:6">
      <c r="A257" s="214" t="s">
        <v>155</v>
      </c>
      <c r="B257" s="215">
        <v>0</v>
      </c>
      <c r="C257" s="215">
        <v>0</v>
      </c>
      <c r="D257" s="215">
        <v>2</v>
      </c>
      <c r="E257" s="215">
        <v>5</v>
      </c>
      <c r="F257" s="215">
        <v>8</v>
      </c>
    </row>
    <row r="258" spans="1:6">
      <c r="A258" s="214" t="s">
        <v>349</v>
      </c>
      <c r="B258" s="215">
        <v>62</v>
      </c>
      <c r="C258" s="215">
        <v>78</v>
      </c>
      <c r="D258" s="215">
        <v>57</v>
      </c>
      <c r="E258" s="215">
        <v>48</v>
      </c>
      <c r="F258" s="215">
        <v>35</v>
      </c>
    </row>
    <row r="259" spans="1:6">
      <c r="A259" s="217" t="s">
        <v>350</v>
      </c>
      <c r="B259" s="215">
        <v>0</v>
      </c>
      <c r="C259" s="215">
        <v>0</v>
      </c>
      <c r="D259" s="215">
        <v>0</v>
      </c>
      <c r="E259" s="215">
        <v>0</v>
      </c>
      <c r="F259" s="215">
        <v>0</v>
      </c>
    </row>
    <row r="260" spans="1:6">
      <c r="A260" s="214" t="s">
        <v>351</v>
      </c>
      <c r="B260" s="215">
        <v>0</v>
      </c>
      <c r="C260" s="215">
        <v>0</v>
      </c>
      <c r="D260" s="215">
        <v>2</v>
      </c>
      <c r="E260" s="215">
        <v>6</v>
      </c>
      <c r="F260" s="215">
        <v>6</v>
      </c>
    </row>
    <row r="261" spans="1:6">
      <c r="A261" s="214" t="s">
        <v>352</v>
      </c>
      <c r="B261" s="215">
        <v>0</v>
      </c>
      <c r="C261" s="215">
        <v>0</v>
      </c>
      <c r="D261" s="215">
        <v>0</v>
      </c>
      <c r="E261" s="215">
        <v>1</v>
      </c>
      <c r="F261" s="215">
        <v>4</v>
      </c>
    </row>
    <row r="262" spans="1:6">
      <c r="A262" s="214" t="s">
        <v>354</v>
      </c>
      <c r="B262" s="215">
        <v>6</v>
      </c>
      <c r="C262" s="215">
        <v>1</v>
      </c>
      <c r="D262" s="215">
        <v>4</v>
      </c>
      <c r="E262" s="215">
        <v>6</v>
      </c>
      <c r="F262" s="215">
        <v>3</v>
      </c>
    </row>
    <row r="263" spans="1:6">
      <c r="A263" s="214" t="s">
        <v>355</v>
      </c>
      <c r="B263" s="215">
        <v>0</v>
      </c>
      <c r="C263" s="215">
        <v>2</v>
      </c>
      <c r="D263" s="215">
        <v>2</v>
      </c>
      <c r="E263" s="215">
        <v>2</v>
      </c>
      <c r="F263" s="215">
        <v>2</v>
      </c>
    </row>
    <row r="264" spans="1:6">
      <c r="A264" s="214" t="s">
        <v>152</v>
      </c>
      <c r="B264" s="215">
        <v>0</v>
      </c>
      <c r="C264" s="215">
        <v>0</v>
      </c>
      <c r="D264" s="215">
        <v>0</v>
      </c>
      <c r="E264" s="215">
        <v>0</v>
      </c>
      <c r="F264">
        <v>1</v>
      </c>
    </row>
    <row r="265" spans="1:6">
      <c r="A265" s="214" t="s">
        <v>356</v>
      </c>
      <c r="B265" s="215"/>
      <c r="C265" s="215"/>
      <c r="D265" s="215"/>
      <c r="E265" s="215">
        <v>1</v>
      </c>
      <c r="F265" s="215">
        <v>2</v>
      </c>
    </row>
    <row r="266" spans="1:6">
      <c r="A266" s="214" t="s">
        <v>358</v>
      </c>
      <c r="B266" s="215">
        <v>51</v>
      </c>
      <c r="C266" s="215">
        <v>42</v>
      </c>
      <c r="D266" s="215">
        <v>34</v>
      </c>
      <c r="E266" s="215">
        <v>47</v>
      </c>
      <c r="F266" s="215">
        <v>22</v>
      </c>
    </row>
    <row r="267" spans="1:6">
      <c r="A267" s="214" t="s">
        <v>359</v>
      </c>
      <c r="B267" s="215">
        <v>22</v>
      </c>
      <c r="C267" s="215">
        <v>17</v>
      </c>
      <c r="D267" s="215">
        <v>18</v>
      </c>
      <c r="E267" s="215">
        <v>14</v>
      </c>
      <c r="F267" s="215">
        <v>8</v>
      </c>
    </row>
    <row r="268" spans="1:6">
      <c r="A268" s="217" t="s">
        <v>360</v>
      </c>
      <c r="B268" s="215">
        <v>0</v>
      </c>
      <c r="C268" s="215">
        <v>0</v>
      </c>
      <c r="D268" s="215">
        <v>0</v>
      </c>
      <c r="E268" s="215">
        <v>1</v>
      </c>
      <c r="F268" s="215">
        <v>2</v>
      </c>
    </row>
    <row r="269" spans="1:6">
      <c r="A269" s="217" t="s">
        <v>147</v>
      </c>
      <c r="B269" s="215">
        <v>0</v>
      </c>
      <c r="C269" s="215">
        <v>0</v>
      </c>
      <c r="D269" s="215">
        <v>0</v>
      </c>
      <c r="E269" s="215">
        <v>0</v>
      </c>
      <c r="F269" s="215">
        <v>2</v>
      </c>
    </row>
    <row r="270" spans="1:6">
      <c r="A270" s="217" t="s">
        <v>361</v>
      </c>
      <c r="B270" s="215">
        <v>0</v>
      </c>
      <c r="C270" s="215">
        <v>0</v>
      </c>
      <c r="D270" s="215">
        <v>0</v>
      </c>
      <c r="E270" s="215">
        <v>0</v>
      </c>
      <c r="F270" s="215">
        <v>30</v>
      </c>
    </row>
    <row r="271" spans="1:6">
      <c r="A271" s="217" t="s">
        <v>362</v>
      </c>
      <c r="B271" s="215">
        <v>0</v>
      </c>
      <c r="C271" s="215">
        <v>0</v>
      </c>
      <c r="D271">
        <v>0</v>
      </c>
      <c r="E271" s="215">
        <v>1</v>
      </c>
      <c r="F271" s="215">
        <v>0</v>
      </c>
    </row>
    <row r="272" spans="1:6">
      <c r="A272" s="217" t="s">
        <v>363</v>
      </c>
      <c r="B272" s="215">
        <v>0</v>
      </c>
      <c r="C272" s="215">
        <v>0</v>
      </c>
      <c r="D272" s="215">
        <v>0</v>
      </c>
      <c r="E272" s="215">
        <v>0</v>
      </c>
      <c r="F272" s="215">
        <v>6</v>
      </c>
    </row>
    <row r="273" spans="1:6">
      <c r="A273" s="217" t="s">
        <v>364</v>
      </c>
      <c r="B273" s="215">
        <v>0</v>
      </c>
      <c r="C273" s="215">
        <v>0</v>
      </c>
      <c r="D273" s="215">
        <v>0</v>
      </c>
      <c r="E273" s="215">
        <v>6</v>
      </c>
      <c r="F273" s="215">
        <v>12</v>
      </c>
    </row>
    <row r="274" spans="1:6">
      <c r="A274" s="217" t="s">
        <v>365</v>
      </c>
      <c r="B274" s="215">
        <v>0</v>
      </c>
      <c r="C274" s="215">
        <v>0</v>
      </c>
      <c r="D274" s="215">
        <v>0</v>
      </c>
      <c r="E274" s="215">
        <v>3</v>
      </c>
      <c r="F274" s="215">
        <v>1</v>
      </c>
    </row>
    <row r="275" spans="1:6">
      <c r="A275" s="217" t="s">
        <v>366</v>
      </c>
      <c r="B275" s="215">
        <v>0</v>
      </c>
      <c r="C275" s="215">
        <v>0</v>
      </c>
      <c r="D275" s="215">
        <v>0</v>
      </c>
      <c r="E275" s="215">
        <v>0</v>
      </c>
      <c r="F275" s="215">
        <v>4</v>
      </c>
    </row>
    <row r="276" spans="1:6">
      <c r="A276" s="214" t="s">
        <v>367</v>
      </c>
      <c r="B276" s="215">
        <v>0</v>
      </c>
      <c r="C276" s="215">
        <v>0</v>
      </c>
      <c r="D276" s="215">
        <v>0</v>
      </c>
      <c r="E276" s="215">
        <v>0</v>
      </c>
      <c r="F276" s="215">
        <v>0</v>
      </c>
    </row>
    <row r="277" spans="1:6">
      <c r="A277" s="214" t="s">
        <v>368</v>
      </c>
      <c r="B277" s="215">
        <v>0</v>
      </c>
      <c r="C277" s="215">
        <v>0</v>
      </c>
      <c r="D277" s="215">
        <v>0</v>
      </c>
      <c r="E277" s="215">
        <v>0</v>
      </c>
      <c r="F277" s="215">
        <v>0</v>
      </c>
    </row>
    <row r="278" spans="1:6">
      <c r="A278" s="214" t="s">
        <v>369</v>
      </c>
      <c r="B278" s="215">
        <v>0</v>
      </c>
      <c r="C278" s="215">
        <v>0</v>
      </c>
      <c r="D278" s="215">
        <v>0</v>
      </c>
      <c r="E278" s="215">
        <v>0</v>
      </c>
      <c r="F278" s="215">
        <v>0</v>
      </c>
    </row>
    <row r="279" spans="1:6">
      <c r="A279" s="214" t="s">
        <v>370</v>
      </c>
      <c r="B279" s="215">
        <v>18</v>
      </c>
      <c r="C279" s="215">
        <v>17</v>
      </c>
      <c r="D279" s="215">
        <v>26</v>
      </c>
      <c r="E279" s="215">
        <v>26</v>
      </c>
      <c r="F279" s="215">
        <v>21</v>
      </c>
    </row>
    <row r="280" spans="1:6">
      <c r="A280" s="214" t="s">
        <v>371</v>
      </c>
      <c r="B280" s="215">
        <v>0</v>
      </c>
      <c r="C280" s="215">
        <v>0</v>
      </c>
      <c r="D280" s="215">
        <v>13</v>
      </c>
      <c r="E280" s="215">
        <v>22</v>
      </c>
      <c r="F280" s="215">
        <v>34</v>
      </c>
    </row>
    <row r="281" spans="1:6">
      <c r="A281" s="214" t="s">
        <v>372</v>
      </c>
      <c r="B281" s="215">
        <v>0</v>
      </c>
      <c r="C281" s="215">
        <v>0</v>
      </c>
    </row>
    <row r="282" spans="1:6">
      <c r="A282" s="214" t="s">
        <v>373</v>
      </c>
      <c r="B282" s="215">
        <v>0</v>
      </c>
      <c r="C282" s="215">
        <v>0</v>
      </c>
    </row>
    <row r="283" spans="1:6">
      <c r="A283" s="214" t="s">
        <v>374</v>
      </c>
      <c r="B283" s="215">
        <v>0</v>
      </c>
      <c r="C283" s="215">
        <v>0</v>
      </c>
    </row>
    <row r="284" spans="1:6">
      <c r="A284" s="214" t="s">
        <v>375</v>
      </c>
      <c r="B284" s="215">
        <v>0</v>
      </c>
      <c r="C284" s="215">
        <v>0</v>
      </c>
    </row>
    <row r="285" spans="1:6">
      <c r="A285" s="214" t="s">
        <v>376</v>
      </c>
      <c r="B285" s="215">
        <v>0</v>
      </c>
      <c r="C285" s="215">
        <v>0</v>
      </c>
    </row>
    <row r="286" spans="1:6">
      <c r="A286" s="214" t="s">
        <v>377</v>
      </c>
      <c r="B286" s="215">
        <v>0</v>
      </c>
      <c r="C286" s="215">
        <v>0</v>
      </c>
    </row>
    <row r="287" spans="1:6">
      <c r="A287" s="214" t="s">
        <v>378</v>
      </c>
      <c r="B287" s="215">
        <v>0</v>
      </c>
      <c r="C287" s="215">
        <v>0</v>
      </c>
    </row>
    <row r="288" spans="1:6">
      <c r="A288" s="214" t="s">
        <v>379</v>
      </c>
      <c r="B288" s="215">
        <v>0</v>
      </c>
      <c r="C288" s="215">
        <v>0</v>
      </c>
    </row>
    <row r="289" spans="1:6">
      <c r="A289" s="214" t="s">
        <v>380</v>
      </c>
      <c r="B289" s="215">
        <v>0</v>
      </c>
      <c r="C289" s="215">
        <v>0</v>
      </c>
    </row>
    <row r="290" spans="1:6">
      <c r="A290" s="214" t="s">
        <v>381</v>
      </c>
      <c r="B290" s="215">
        <v>0</v>
      </c>
      <c r="C290" s="215">
        <v>0</v>
      </c>
    </row>
    <row r="291" spans="1:6">
      <c r="A291" s="214" t="s">
        <v>382</v>
      </c>
      <c r="B291" s="215">
        <v>0</v>
      </c>
      <c r="C291" s="215">
        <v>0</v>
      </c>
    </row>
    <row r="292" spans="1:6">
      <c r="A292" s="214" t="s">
        <v>139</v>
      </c>
      <c r="B292" s="215">
        <v>27</v>
      </c>
      <c r="C292" s="215">
        <v>27</v>
      </c>
      <c r="D292" s="215">
        <v>39</v>
      </c>
      <c r="E292" s="215">
        <v>2</v>
      </c>
      <c r="F292" s="215">
        <v>0</v>
      </c>
    </row>
    <row r="293" spans="1:6">
      <c r="A293" s="217" t="s">
        <v>140</v>
      </c>
      <c r="B293" s="215">
        <v>0</v>
      </c>
      <c r="C293" s="215">
        <v>0</v>
      </c>
      <c r="E293" s="215">
        <v>61</v>
      </c>
      <c r="F293" s="215">
        <v>68</v>
      </c>
    </row>
    <row r="294" spans="1:6">
      <c r="A294" s="217" t="s">
        <v>141</v>
      </c>
      <c r="B294" s="215">
        <v>0</v>
      </c>
      <c r="C294" s="215">
        <v>0</v>
      </c>
      <c r="D294">
        <v>0</v>
      </c>
      <c r="E294" s="215">
        <v>1</v>
      </c>
      <c r="F294" s="215">
        <v>0</v>
      </c>
    </row>
    <row r="295" spans="1:6">
      <c r="A295" s="214" t="s">
        <v>143</v>
      </c>
      <c r="B295" s="215">
        <v>12</v>
      </c>
      <c r="C295" s="215">
        <v>9</v>
      </c>
      <c r="D295" s="215">
        <v>5</v>
      </c>
      <c r="E295" s="215">
        <v>6</v>
      </c>
      <c r="F295" s="215">
        <v>0</v>
      </c>
    </row>
    <row r="296" spans="1:6">
      <c r="A296" s="214" t="s">
        <v>383</v>
      </c>
      <c r="B296" s="215">
        <v>0</v>
      </c>
      <c r="C296" s="215">
        <v>22</v>
      </c>
      <c r="D296" s="215">
        <v>41</v>
      </c>
      <c r="E296" s="215">
        <v>37</v>
      </c>
      <c r="F296" s="215">
        <v>32</v>
      </c>
    </row>
    <row r="297" spans="1:6">
      <c r="A297" s="214" t="s">
        <v>128</v>
      </c>
      <c r="B297" s="215">
        <v>2</v>
      </c>
      <c r="C297" s="215">
        <v>3</v>
      </c>
      <c r="D297" s="215">
        <v>0</v>
      </c>
      <c r="E297" s="215">
        <v>0</v>
      </c>
      <c r="F297" s="215">
        <v>0</v>
      </c>
    </row>
    <row r="298" spans="1:6">
      <c r="A298" s="214" t="s">
        <v>129</v>
      </c>
      <c r="B298" s="215">
        <v>1</v>
      </c>
      <c r="C298" s="215">
        <v>0</v>
      </c>
      <c r="D298" s="215">
        <v>0</v>
      </c>
      <c r="E298" s="215">
        <v>0</v>
      </c>
      <c r="F298" s="215">
        <v>0</v>
      </c>
    </row>
    <row r="299" spans="1:6">
      <c r="A299" s="214" t="s">
        <v>384</v>
      </c>
      <c r="B299" s="215">
        <v>22</v>
      </c>
      <c r="C299" s="215">
        <v>17</v>
      </c>
      <c r="D299" s="215">
        <v>3</v>
      </c>
      <c r="E299" s="215">
        <v>0</v>
      </c>
      <c r="F299" s="215">
        <v>0</v>
      </c>
    </row>
    <row r="300" spans="1:6">
      <c r="A300" s="214" t="s">
        <v>385</v>
      </c>
      <c r="B300" s="215">
        <v>0</v>
      </c>
      <c r="C300" s="215">
        <v>0</v>
      </c>
      <c r="D300" s="215">
        <v>0</v>
      </c>
      <c r="E300" s="215">
        <v>0</v>
      </c>
      <c r="F300" s="215">
        <v>0</v>
      </c>
    </row>
    <row r="301" spans="1:6">
      <c r="A301" s="214" t="s">
        <v>386</v>
      </c>
      <c r="B301" s="215">
        <v>0</v>
      </c>
      <c r="C301" s="215">
        <v>0</v>
      </c>
      <c r="D301" s="215">
        <v>0</v>
      </c>
      <c r="E301" s="215">
        <v>0</v>
      </c>
      <c r="F301" s="215">
        <v>0</v>
      </c>
    </row>
    <row r="302" spans="1:6">
      <c r="A302" s="214" t="s">
        <v>387</v>
      </c>
      <c r="B302" s="215">
        <v>0</v>
      </c>
      <c r="C302" s="215">
        <v>0</v>
      </c>
      <c r="D302" s="215">
        <v>0</v>
      </c>
      <c r="E302" s="215">
        <v>0</v>
      </c>
      <c r="F302" s="215">
        <v>0</v>
      </c>
    </row>
    <row r="303" spans="1:6">
      <c r="A303" s="214" t="s">
        <v>130</v>
      </c>
      <c r="B303" s="215">
        <v>15</v>
      </c>
      <c r="C303" s="215">
        <v>23</v>
      </c>
      <c r="D303" s="215">
        <v>18</v>
      </c>
      <c r="E303" s="215">
        <v>12</v>
      </c>
      <c r="F303" s="215">
        <v>11</v>
      </c>
    </row>
    <row r="304" spans="1:6">
      <c r="A304" s="214" t="s">
        <v>388</v>
      </c>
      <c r="B304" s="215">
        <v>0</v>
      </c>
      <c r="C304" s="215">
        <v>0</v>
      </c>
      <c r="D304" s="215">
        <v>0</v>
      </c>
      <c r="E304" s="215">
        <v>0</v>
      </c>
      <c r="F304" s="215">
        <v>0</v>
      </c>
    </row>
    <row r="305" spans="1:6">
      <c r="A305" s="214" t="s">
        <v>138</v>
      </c>
      <c r="B305" s="215">
        <v>6</v>
      </c>
      <c r="C305" s="215">
        <v>1</v>
      </c>
      <c r="D305" s="215">
        <v>0</v>
      </c>
      <c r="E305" s="215">
        <v>0</v>
      </c>
      <c r="F305" s="215">
        <v>0</v>
      </c>
    </row>
    <row r="306" spans="1:6">
      <c r="A306" s="214" t="s">
        <v>389</v>
      </c>
      <c r="B306" s="215">
        <v>0</v>
      </c>
      <c r="C306" s="215">
        <v>0</v>
      </c>
      <c r="D306" s="215">
        <v>0</v>
      </c>
      <c r="E306" s="215">
        <v>1</v>
      </c>
      <c r="F306" s="215">
        <v>4</v>
      </c>
    </row>
    <row r="307" spans="1:6">
      <c r="A307" s="214" t="s">
        <v>390</v>
      </c>
      <c r="B307" s="215">
        <v>13</v>
      </c>
      <c r="C307" s="215">
        <v>11</v>
      </c>
      <c r="D307" s="215">
        <v>15</v>
      </c>
      <c r="E307" s="215">
        <v>12</v>
      </c>
      <c r="F307" s="215">
        <v>10</v>
      </c>
    </row>
    <row r="308" spans="1:6">
      <c r="A308" s="214" t="s">
        <v>391</v>
      </c>
      <c r="B308" s="215">
        <v>0</v>
      </c>
      <c r="C308" s="215">
        <v>0</v>
      </c>
      <c r="D308" s="215">
        <v>0</v>
      </c>
      <c r="E308" s="215">
        <v>0</v>
      </c>
      <c r="F308" s="215">
        <v>0</v>
      </c>
    </row>
    <row r="309" spans="1:6">
      <c r="A309" s="214" t="s">
        <v>392</v>
      </c>
      <c r="B309" s="215">
        <v>0</v>
      </c>
      <c r="C309" s="215">
        <v>0</v>
      </c>
      <c r="D309" s="215">
        <v>0</v>
      </c>
      <c r="E309" s="215">
        <v>2</v>
      </c>
      <c r="F309" s="215">
        <v>5</v>
      </c>
    </row>
    <row r="310" spans="1:6">
      <c r="A310" s="214" t="s">
        <v>393</v>
      </c>
      <c r="B310" s="215">
        <v>1</v>
      </c>
      <c r="C310" s="215">
        <v>1</v>
      </c>
      <c r="D310" s="215">
        <v>0</v>
      </c>
      <c r="E310" s="215">
        <v>0</v>
      </c>
      <c r="F310" s="215">
        <v>0</v>
      </c>
    </row>
    <row r="311" spans="1:6">
      <c r="A311" s="214" t="s">
        <v>394</v>
      </c>
      <c r="B311" s="215">
        <v>1</v>
      </c>
      <c r="C311" s="215">
        <v>1</v>
      </c>
      <c r="D311" s="215">
        <v>0</v>
      </c>
      <c r="E311" s="215">
        <v>0</v>
      </c>
      <c r="F311" s="215">
        <v>0</v>
      </c>
    </row>
    <row r="312" spans="1:6">
      <c r="A312" s="214" t="s">
        <v>396</v>
      </c>
      <c r="B312" s="215">
        <v>1</v>
      </c>
      <c r="C312" s="215">
        <v>4</v>
      </c>
      <c r="D312" s="215">
        <v>1</v>
      </c>
      <c r="E312" s="215">
        <v>2</v>
      </c>
      <c r="F312" s="215">
        <v>4</v>
      </c>
    </row>
    <row r="313" spans="1:6">
      <c r="A313" s="214" t="s">
        <v>397</v>
      </c>
      <c r="B313" s="215">
        <v>0</v>
      </c>
      <c r="C313" s="215">
        <v>0</v>
      </c>
      <c r="D313" s="215">
        <v>0</v>
      </c>
      <c r="E313" s="215">
        <v>0</v>
      </c>
      <c r="F313" s="215">
        <v>1</v>
      </c>
    </row>
    <row r="314" spans="1:6">
      <c r="A314" s="214" t="s">
        <v>398</v>
      </c>
      <c r="B314" s="215">
        <v>1</v>
      </c>
      <c r="C314" s="215">
        <v>2</v>
      </c>
      <c r="D314" s="215">
        <v>5</v>
      </c>
      <c r="E314" s="215">
        <v>0</v>
      </c>
      <c r="F314" s="215">
        <v>0</v>
      </c>
    </row>
    <row r="315" spans="1:6">
      <c r="A315" s="214" t="s">
        <v>399</v>
      </c>
      <c r="B315" s="215">
        <v>0</v>
      </c>
      <c r="C315" s="215">
        <v>0</v>
      </c>
      <c r="D315" s="215">
        <v>0</v>
      </c>
      <c r="E315" s="215">
        <v>0</v>
      </c>
      <c r="F315" s="215">
        <v>0</v>
      </c>
    </row>
    <row r="316" spans="1:6">
      <c r="A316" s="214" t="s">
        <v>400</v>
      </c>
      <c r="B316" s="215">
        <v>3</v>
      </c>
      <c r="C316" s="215">
        <v>4</v>
      </c>
      <c r="D316" s="215">
        <v>4</v>
      </c>
      <c r="E316" s="215">
        <v>4</v>
      </c>
      <c r="F316" s="215">
        <v>4</v>
      </c>
    </row>
    <row r="317" spans="1:6">
      <c r="A317" s="214" t="s">
        <v>401</v>
      </c>
      <c r="B317" s="215">
        <v>0</v>
      </c>
      <c r="C317" s="215">
        <v>0</v>
      </c>
      <c r="D317" s="215">
        <v>0</v>
      </c>
      <c r="E317" s="215">
        <v>0</v>
      </c>
      <c r="F317" s="215">
        <v>2</v>
      </c>
    </row>
    <row r="318" spans="1:6">
      <c r="A318" s="214" t="s">
        <v>402</v>
      </c>
      <c r="B318" s="215">
        <v>0</v>
      </c>
      <c r="C318" s="215">
        <v>1</v>
      </c>
      <c r="D318" s="215">
        <v>0</v>
      </c>
      <c r="E318" s="215">
        <v>0</v>
      </c>
      <c r="F318" s="215">
        <v>0</v>
      </c>
    </row>
    <row r="319" spans="1:6">
      <c r="A319" s="214" t="s">
        <v>403</v>
      </c>
      <c r="B319" s="215">
        <v>0</v>
      </c>
      <c r="C319" s="215">
        <v>0</v>
      </c>
      <c r="D319" s="215">
        <v>0</v>
      </c>
      <c r="E319" s="215">
        <v>3</v>
      </c>
      <c r="F319" s="215">
        <v>2</v>
      </c>
    </row>
    <row r="320" spans="1:6">
      <c r="A320" s="214" t="s">
        <v>404</v>
      </c>
      <c r="B320" s="215">
        <v>0</v>
      </c>
      <c r="C320" s="215">
        <v>0</v>
      </c>
      <c r="D320" s="215">
        <v>0</v>
      </c>
      <c r="E320" s="215">
        <v>0</v>
      </c>
      <c r="F320" s="215">
        <v>2</v>
      </c>
    </row>
    <row r="321" spans="1:6">
      <c r="A321" s="214" t="s">
        <v>405</v>
      </c>
      <c r="B321" s="215">
        <v>0</v>
      </c>
      <c r="C321" s="215">
        <v>0</v>
      </c>
      <c r="D321" s="215">
        <v>2</v>
      </c>
      <c r="E321" s="215">
        <v>1</v>
      </c>
      <c r="F321" s="215">
        <v>2</v>
      </c>
    </row>
    <row r="322" spans="1:6">
      <c r="A322" s="214" t="s">
        <v>406</v>
      </c>
      <c r="B322" s="215">
        <v>0</v>
      </c>
      <c r="C322" s="215">
        <v>0</v>
      </c>
      <c r="D322" s="215">
        <v>1</v>
      </c>
      <c r="E322" s="215">
        <v>0</v>
      </c>
      <c r="F322" s="215">
        <v>0</v>
      </c>
    </row>
    <row r="323" spans="1:6">
      <c r="A323" s="214" t="s">
        <v>407</v>
      </c>
      <c r="B323" s="215">
        <v>0</v>
      </c>
      <c r="C323" s="215">
        <v>0</v>
      </c>
      <c r="D323" s="215">
        <v>0</v>
      </c>
      <c r="E323" s="215">
        <v>0</v>
      </c>
      <c r="F323" s="215">
        <v>0</v>
      </c>
    </row>
    <row r="324" spans="1:6">
      <c r="A324" s="214" t="s">
        <v>408</v>
      </c>
      <c r="B324" s="215">
        <v>0</v>
      </c>
      <c r="C324" s="215">
        <v>1</v>
      </c>
      <c r="D324" s="215">
        <v>0</v>
      </c>
      <c r="E324" s="215">
        <v>0</v>
      </c>
      <c r="F324" s="215">
        <v>0</v>
      </c>
    </row>
    <row r="325" spans="1:6">
      <c r="A325" s="214" t="s">
        <v>409</v>
      </c>
      <c r="B325" s="215">
        <v>0</v>
      </c>
      <c r="C325" s="215">
        <v>0</v>
      </c>
      <c r="D325" s="215">
        <v>0</v>
      </c>
      <c r="E325" s="215">
        <v>0</v>
      </c>
      <c r="F325" s="215">
        <v>1</v>
      </c>
    </row>
    <row r="326" spans="1:6">
      <c r="A326" s="214" t="s">
        <v>410</v>
      </c>
      <c r="B326" s="215">
        <v>1</v>
      </c>
      <c r="C326" s="215">
        <v>4</v>
      </c>
      <c r="D326" s="215">
        <v>5</v>
      </c>
      <c r="E326" s="215">
        <v>4</v>
      </c>
      <c r="F326" s="215">
        <v>3</v>
      </c>
    </row>
    <row r="327" spans="1:6">
      <c r="A327" s="214" t="s">
        <v>411</v>
      </c>
      <c r="B327" s="215">
        <v>0</v>
      </c>
      <c r="C327" s="215">
        <v>0</v>
      </c>
      <c r="D327" s="215">
        <v>0</v>
      </c>
      <c r="E327" s="215">
        <v>0</v>
      </c>
      <c r="F327" s="215">
        <v>2</v>
      </c>
    </row>
    <row r="328" spans="1:6">
      <c r="A328" s="214" t="s">
        <v>412</v>
      </c>
      <c r="B328" s="215">
        <v>0</v>
      </c>
      <c r="C328" s="215">
        <v>0</v>
      </c>
      <c r="D328" s="215">
        <v>0</v>
      </c>
      <c r="E328" s="215">
        <v>19</v>
      </c>
      <c r="F328" s="215">
        <v>46</v>
      </c>
    </row>
    <row r="329" spans="1:6">
      <c r="A329" s="214" t="s">
        <v>413</v>
      </c>
      <c r="B329" s="215">
        <v>0</v>
      </c>
      <c r="C329" s="215">
        <v>24</v>
      </c>
      <c r="D329" s="215">
        <v>85</v>
      </c>
      <c r="E329" s="215">
        <v>93</v>
      </c>
      <c r="F329" s="215">
        <v>108</v>
      </c>
    </row>
    <row r="330" spans="1:6">
      <c r="A330" s="214" t="s">
        <v>414</v>
      </c>
      <c r="B330" s="215">
        <v>0</v>
      </c>
      <c r="C330" s="215">
        <v>6</v>
      </c>
      <c r="D330" s="215">
        <v>13</v>
      </c>
      <c r="E330" s="215">
        <v>26</v>
      </c>
      <c r="F330" s="215">
        <v>27</v>
      </c>
    </row>
    <row r="331" spans="1:6">
      <c r="A331" s="214" t="s">
        <v>415</v>
      </c>
      <c r="B331" s="215">
        <v>0</v>
      </c>
      <c r="C331" s="215">
        <v>27</v>
      </c>
      <c r="D331" s="215">
        <v>72</v>
      </c>
      <c r="E331" s="215">
        <v>63</v>
      </c>
      <c r="F331" s="215">
        <v>64</v>
      </c>
    </row>
    <row r="332" spans="1:6">
      <c r="A332" s="214" t="s">
        <v>416</v>
      </c>
      <c r="B332" s="215">
        <v>0</v>
      </c>
      <c r="C332" s="215">
        <v>53</v>
      </c>
      <c r="D332" s="215">
        <v>148</v>
      </c>
      <c r="E332" s="215">
        <v>146</v>
      </c>
      <c r="F332" s="215">
        <v>135</v>
      </c>
    </row>
    <row r="333" spans="1:6">
      <c r="A333" s="214" t="s">
        <v>417</v>
      </c>
      <c r="B333" s="215">
        <v>0</v>
      </c>
      <c r="C333" s="215">
        <v>0</v>
      </c>
      <c r="D333" s="215">
        <v>0</v>
      </c>
      <c r="E333" s="215">
        <v>27</v>
      </c>
      <c r="F333" s="215">
        <v>82</v>
      </c>
    </row>
    <row r="334" spans="1:6">
      <c r="A334" s="214" t="s">
        <v>418</v>
      </c>
      <c r="B334" s="215">
        <v>0</v>
      </c>
      <c r="C334" s="215">
        <v>32</v>
      </c>
      <c r="D334" s="215">
        <v>90</v>
      </c>
      <c r="E334" s="215">
        <v>98</v>
      </c>
      <c r="F334" s="215">
        <v>82</v>
      </c>
    </row>
    <row r="335" spans="1:6">
      <c r="A335" s="214" t="s">
        <v>419</v>
      </c>
      <c r="B335" s="215">
        <v>0</v>
      </c>
      <c r="C335" s="215">
        <v>20</v>
      </c>
      <c r="D335" s="215">
        <v>50</v>
      </c>
      <c r="E335" s="215">
        <v>42</v>
      </c>
      <c r="F335" s="215">
        <v>58</v>
      </c>
    </row>
    <row r="336" spans="1:6">
      <c r="A336" s="214" t="s">
        <v>420</v>
      </c>
      <c r="B336" s="215">
        <v>0</v>
      </c>
      <c r="C336" s="215">
        <v>0</v>
      </c>
      <c r="D336" s="215">
        <v>0</v>
      </c>
      <c r="E336" s="215">
        <v>5</v>
      </c>
      <c r="F336" s="215">
        <v>11</v>
      </c>
    </row>
    <row r="337" spans="1:6">
      <c r="A337" s="214" t="s">
        <v>421</v>
      </c>
      <c r="B337" s="215">
        <v>0</v>
      </c>
      <c r="C337" s="215">
        <v>0</v>
      </c>
      <c r="D337" s="215">
        <v>2</v>
      </c>
      <c r="E337" s="215">
        <v>1</v>
      </c>
      <c r="F337" s="215">
        <v>0</v>
      </c>
    </row>
    <row r="338" spans="1:6">
      <c r="A338" s="214" t="s">
        <v>422</v>
      </c>
      <c r="B338" s="215">
        <v>44</v>
      </c>
      <c r="C338" s="215">
        <v>32</v>
      </c>
      <c r="D338" s="215">
        <v>11</v>
      </c>
      <c r="E338" s="215">
        <v>2</v>
      </c>
      <c r="F338" s="215">
        <v>1</v>
      </c>
    </row>
    <row r="339" spans="1:6">
      <c r="A339" s="214" t="s">
        <v>423</v>
      </c>
      <c r="B339" s="215">
        <v>14</v>
      </c>
      <c r="C339" s="215">
        <v>12</v>
      </c>
      <c r="D339" s="215">
        <v>5</v>
      </c>
      <c r="E339" s="215">
        <v>2</v>
      </c>
      <c r="F339" s="215">
        <v>0</v>
      </c>
    </row>
    <row r="340" spans="1:6">
      <c r="A340" s="214" t="s">
        <v>424</v>
      </c>
      <c r="B340" s="215">
        <v>53</v>
      </c>
      <c r="C340" s="215">
        <v>32</v>
      </c>
      <c r="D340" s="215">
        <v>16</v>
      </c>
      <c r="E340" s="215">
        <v>12</v>
      </c>
      <c r="F340" s="215">
        <v>10</v>
      </c>
    </row>
    <row r="341" spans="1:6">
      <c r="A341" s="214" t="s">
        <v>425</v>
      </c>
      <c r="B341" s="215">
        <v>62</v>
      </c>
      <c r="C341" s="215">
        <v>52</v>
      </c>
      <c r="D341" s="215">
        <v>27</v>
      </c>
      <c r="E341" s="215">
        <v>25</v>
      </c>
      <c r="F341" s="215">
        <v>22</v>
      </c>
    </row>
    <row r="342" spans="1:6">
      <c r="A342" s="214" t="s">
        <v>426</v>
      </c>
      <c r="B342" s="215">
        <v>22</v>
      </c>
      <c r="C342" s="215">
        <v>28</v>
      </c>
      <c r="D342" s="215">
        <v>8</v>
      </c>
      <c r="E342" s="215">
        <v>2</v>
      </c>
      <c r="F342" s="215">
        <v>0</v>
      </c>
    </row>
    <row r="343" spans="1:6">
      <c r="A343" s="214" t="s">
        <v>136</v>
      </c>
      <c r="B343" s="215">
        <v>1</v>
      </c>
      <c r="C343" s="215">
        <v>9</v>
      </c>
      <c r="D343" s="215">
        <v>12</v>
      </c>
      <c r="E343" s="215">
        <v>4</v>
      </c>
      <c r="F343" s="215">
        <v>1</v>
      </c>
    </row>
    <row r="344" spans="1:6">
      <c r="A344" s="214" t="s">
        <v>427</v>
      </c>
      <c r="B344" s="215">
        <v>22</v>
      </c>
      <c r="C344" s="215">
        <v>15</v>
      </c>
      <c r="D344" s="215">
        <v>10</v>
      </c>
      <c r="E344" s="215">
        <v>4</v>
      </c>
      <c r="F344" s="215">
        <v>1</v>
      </c>
    </row>
    <row r="345" spans="1:6">
      <c r="A345" s="214" t="s">
        <v>135</v>
      </c>
      <c r="B345" s="215">
        <v>14</v>
      </c>
      <c r="C345" s="215">
        <v>2</v>
      </c>
      <c r="D345" s="215">
        <v>0</v>
      </c>
      <c r="E345" s="215">
        <v>0</v>
      </c>
      <c r="F345" s="215">
        <v>0</v>
      </c>
    </row>
    <row r="346" spans="1:6">
      <c r="A346" s="214" t="s">
        <v>131</v>
      </c>
      <c r="B346" s="215">
        <v>26</v>
      </c>
      <c r="C346" s="215">
        <v>22</v>
      </c>
      <c r="D346" s="215">
        <v>22</v>
      </c>
      <c r="E346" s="215">
        <v>17</v>
      </c>
      <c r="F346" s="215">
        <v>6</v>
      </c>
    </row>
    <row r="347" spans="1:6">
      <c r="A347" s="214" t="s">
        <v>428</v>
      </c>
      <c r="B347" s="215">
        <v>27</v>
      </c>
      <c r="C347" s="215">
        <v>25</v>
      </c>
      <c r="D347" s="215">
        <v>23</v>
      </c>
      <c r="E347" s="215">
        <v>10</v>
      </c>
      <c r="F347" s="215">
        <v>3</v>
      </c>
    </row>
    <row r="348" spans="1:6">
      <c r="A348" s="214" t="s">
        <v>429</v>
      </c>
      <c r="B348" s="215">
        <v>28</v>
      </c>
      <c r="C348" s="215">
        <v>24</v>
      </c>
      <c r="D348" s="215">
        <v>16</v>
      </c>
      <c r="E348" s="215">
        <v>17</v>
      </c>
      <c r="F348" s="215">
        <v>12</v>
      </c>
    </row>
    <row r="349" spans="1:6">
      <c r="A349" s="214" t="s">
        <v>430</v>
      </c>
      <c r="B349" s="215">
        <v>0</v>
      </c>
      <c r="C349" s="215">
        <v>0</v>
      </c>
      <c r="D349" s="215">
        <v>0</v>
      </c>
      <c r="E349" s="215">
        <v>0</v>
      </c>
      <c r="F349" s="215">
        <v>0</v>
      </c>
    </row>
    <row r="350" spans="1:6">
      <c r="A350" s="214" t="s">
        <v>431</v>
      </c>
      <c r="B350" s="215">
        <v>0</v>
      </c>
      <c r="C350" s="215">
        <v>0</v>
      </c>
      <c r="D350" s="215">
        <v>0</v>
      </c>
      <c r="E350" s="215">
        <v>0</v>
      </c>
      <c r="F350" s="215">
        <v>0</v>
      </c>
    </row>
    <row r="351" spans="1:6">
      <c r="A351" s="214" t="s">
        <v>432</v>
      </c>
      <c r="B351" s="215">
        <v>13</v>
      </c>
      <c r="C351" s="215">
        <v>8</v>
      </c>
      <c r="D351" s="215">
        <v>7</v>
      </c>
      <c r="E351" s="215">
        <v>8</v>
      </c>
      <c r="F351" s="215">
        <v>6</v>
      </c>
    </row>
    <row r="352" spans="1:6">
      <c r="A352" s="214" t="s">
        <v>433</v>
      </c>
      <c r="B352" s="215">
        <v>8</v>
      </c>
      <c r="C352" s="215">
        <v>16</v>
      </c>
      <c r="D352" s="215">
        <v>16</v>
      </c>
      <c r="E352" s="215">
        <v>11</v>
      </c>
      <c r="F352" s="215">
        <v>11</v>
      </c>
    </row>
    <row r="353" spans="1:6">
      <c r="A353" s="214" t="s">
        <v>434</v>
      </c>
      <c r="B353" s="215">
        <v>12</v>
      </c>
      <c r="C353" s="215">
        <v>7</v>
      </c>
      <c r="D353" s="215">
        <v>0</v>
      </c>
      <c r="E353" s="215">
        <v>0</v>
      </c>
      <c r="F353" s="215">
        <v>0</v>
      </c>
    </row>
    <row r="354" spans="1:6">
      <c r="A354" s="214" t="s">
        <v>435</v>
      </c>
      <c r="B354" s="215">
        <v>0</v>
      </c>
      <c r="C354" s="215">
        <v>0</v>
      </c>
      <c r="D354" s="215">
        <v>20</v>
      </c>
      <c r="E354" s="215">
        <v>37</v>
      </c>
      <c r="F354" s="215">
        <v>33</v>
      </c>
    </row>
    <row r="355" spans="1:6">
      <c r="A355" s="214" t="s">
        <v>436</v>
      </c>
      <c r="B355" s="215">
        <v>35</v>
      </c>
      <c r="C355" s="215">
        <v>26</v>
      </c>
      <c r="D355" s="215">
        <v>15</v>
      </c>
      <c r="E355" s="215">
        <v>1</v>
      </c>
      <c r="F355" s="215">
        <v>0</v>
      </c>
    </row>
    <row r="356" spans="1:6">
      <c r="A356" s="214" t="s">
        <v>438</v>
      </c>
      <c r="B356" s="215">
        <v>0</v>
      </c>
      <c r="C356" s="215">
        <v>38</v>
      </c>
      <c r="D356" s="215">
        <v>99</v>
      </c>
      <c r="E356" s="215">
        <v>113</v>
      </c>
      <c r="F356" s="215">
        <v>150</v>
      </c>
    </row>
    <row r="357" spans="1:6">
      <c r="A357" s="214" t="s">
        <v>439</v>
      </c>
      <c r="B357" s="215">
        <v>0</v>
      </c>
      <c r="C357" s="215">
        <v>17</v>
      </c>
      <c r="D357" s="215">
        <v>31</v>
      </c>
      <c r="E357" s="215">
        <v>32</v>
      </c>
      <c r="F357" s="215">
        <v>36</v>
      </c>
    </row>
    <row r="358" spans="1:6">
      <c r="A358" s="214" t="s">
        <v>440</v>
      </c>
      <c r="B358" s="215">
        <v>0</v>
      </c>
      <c r="C358" s="215">
        <v>1</v>
      </c>
      <c r="D358" s="215">
        <v>24</v>
      </c>
      <c r="E358" s="215">
        <v>34</v>
      </c>
      <c r="F358" s="215">
        <v>33</v>
      </c>
    </row>
    <row r="359" spans="1:6">
      <c r="A359" s="214" t="s">
        <v>441</v>
      </c>
      <c r="B359" s="215">
        <v>34</v>
      </c>
      <c r="C359" s="215">
        <v>33</v>
      </c>
      <c r="D359" s="215">
        <v>25</v>
      </c>
      <c r="E359" s="215">
        <v>23</v>
      </c>
      <c r="F359" s="215">
        <v>6</v>
      </c>
    </row>
    <row r="360" spans="1:6">
      <c r="A360" s="214" t="s">
        <v>443</v>
      </c>
      <c r="B360" s="215">
        <v>0</v>
      </c>
      <c r="C360" s="215">
        <v>0</v>
      </c>
      <c r="D360" s="215">
        <v>0</v>
      </c>
      <c r="E360" s="215">
        <v>0</v>
      </c>
      <c r="F360" s="215">
        <v>0</v>
      </c>
    </row>
    <row r="361" spans="1:6">
      <c r="A361" s="214" t="s">
        <v>444</v>
      </c>
      <c r="B361" s="215">
        <v>21</v>
      </c>
      <c r="C361" s="215">
        <v>33</v>
      </c>
      <c r="D361" s="215">
        <v>35</v>
      </c>
      <c r="E361" s="215">
        <v>44</v>
      </c>
      <c r="F361" s="215">
        <v>37</v>
      </c>
    </row>
    <row r="362" spans="1:6">
      <c r="A362" s="214" t="s">
        <v>445</v>
      </c>
      <c r="B362" s="215">
        <v>52</v>
      </c>
      <c r="C362" s="215">
        <v>49</v>
      </c>
      <c r="D362" s="215">
        <v>44</v>
      </c>
      <c r="E362" s="215">
        <v>52</v>
      </c>
      <c r="F362" s="215">
        <v>42</v>
      </c>
    </row>
    <row r="363" spans="1:6">
      <c r="A363" s="214" t="s">
        <v>446</v>
      </c>
      <c r="B363" s="215">
        <v>0</v>
      </c>
      <c r="C363" s="215">
        <v>0</v>
      </c>
      <c r="D363" s="215">
        <v>0</v>
      </c>
      <c r="E363" s="215">
        <v>0</v>
      </c>
      <c r="F363" s="215">
        <v>0</v>
      </c>
    </row>
    <row r="364" spans="1:6">
      <c r="A364" s="214" t="s">
        <v>447</v>
      </c>
      <c r="B364" s="215">
        <v>21</v>
      </c>
      <c r="C364" s="215">
        <v>21</v>
      </c>
      <c r="D364" s="215">
        <v>11</v>
      </c>
      <c r="E364" s="215">
        <v>12</v>
      </c>
      <c r="F364" s="215">
        <v>9</v>
      </c>
    </row>
    <row r="365" spans="1:6">
      <c r="A365" s="214" t="s">
        <v>448</v>
      </c>
      <c r="B365" s="215">
        <v>81</v>
      </c>
      <c r="C365" s="215">
        <v>65</v>
      </c>
      <c r="D365" s="215">
        <v>37</v>
      </c>
      <c r="E365" s="215">
        <v>23</v>
      </c>
      <c r="F365" s="215">
        <v>29</v>
      </c>
    </row>
    <row r="366" spans="1:6">
      <c r="A366" s="214" t="s">
        <v>449</v>
      </c>
      <c r="B366" s="215">
        <v>0</v>
      </c>
      <c r="C366" s="215">
        <v>0</v>
      </c>
      <c r="D366" s="215">
        <v>0</v>
      </c>
      <c r="E366" s="215">
        <v>0</v>
      </c>
      <c r="F366" s="215">
        <v>11</v>
      </c>
    </row>
    <row r="367" spans="1:6">
      <c r="A367" s="214" t="s">
        <v>450</v>
      </c>
      <c r="B367" s="215">
        <v>0</v>
      </c>
      <c r="C367" s="215">
        <v>0</v>
      </c>
      <c r="D367" s="215">
        <v>0</v>
      </c>
      <c r="E367" s="215">
        <v>0</v>
      </c>
      <c r="F367" s="215">
        <v>23</v>
      </c>
    </row>
    <row r="368" spans="1:6">
      <c r="A368" s="214" t="s">
        <v>451</v>
      </c>
      <c r="B368" s="215">
        <v>0</v>
      </c>
      <c r="C368" s="215">
        <v>0</v>
      </c>
      <c r="D368" s="215">
        <v>0</v>
      </c>
      <c r="E368" s="215">
        <v>0</v>
      </c>
      <c r="F368" s="215">
        <v>20</v>
      </c>
    </row>
    <row r="369" spans="1:6">
      <c r="A369" s="214" t="s">
        <v>125</v>
      </c>
      <c r="B369" s="215">
        <v>11</v>
      </c>
      <c r="C369" s="215">
        <v>15</v>
      </c>
      <c r="D369" s="215">
        <v>16</v>
      </c>
      <c r="E369" s="215">
        <v>14</v>
      </c>
      <c r="F369" s="215">
        <v>12</v>
      </c>
    </row>
    <row r="370" spans="1:6">
      <c r="A370" s="214" t="s">
        <v>127</v>
      </c>
      <c r="B370" s="215">
        <v>28</v>
      </c>
      <c r="C370" s="215">
        <v>25</v>
      </c>
      <c r="D370" s="215">
        <v>16</v>
      </c>
      <c r="E370" s="215">
        <v>14</v>
      </c>
      <c r="F370" s="215">
        <v>18</v>
      </c>
    </row>
    <row r="371" spans="1:6">
      <c r="A371" s="214" t="s">
        <v>126</v>
      </c>
      <c r="B371" s="215">
        <v>0</v>
      </c>
      <c r="C371" s="215">
        <v>0</v>
      </c>
      <c r="D371" s="215">
        <v>0</v>
      </c>
      <c r="E371" s="215">
        <v>3</v>
      </c>
      <c r="F371" s="215">
        <v>6</v>
      </c>
    </row>
    <row r="372" spans="1:6">
      <c r="A372" s="214" t="s">
        <v>452</v>
      </c>
      <c r="B372" s="215">
        <v>0</v>
      </c>
      <c r="C372" s="215">
        <v>0</v>
      </c>
      <c r="D372" s="215">
        <v>0</v>
      </c>
      <c r="E372" s="215">
        <v>0</v>
      </c>
      <c r="F372" s="215">
        <v>1</v>
      </c>
    </row>
    <row r="373" spans="1:6">
      <c r="A373" s="214" t="s">
        <v>132</v>
      </c>
      <c r="B373" s="215">
        <v>1</v>
      </c>
      <c r="C373" s="215">
        <v>2</v>
      </c>
      <c r="D373" s="215">
        <v>4</v>
      </c>
      <c r="E373" s="215">
        <v>8</v>
      </c>
      <c r="F373" s="215">
        <v>7</v>
      </c>
    </row>
    <row r="374" spans="1:6">
      <c r="A374" s="214" t="s">
        <v>133</v>
      </c>
      <c r="B374" s="215">
        <v>7</v>
      </c>
      <c r="C374" s="215">
        <v>4</v>
      </c>
      <c r="D374" s="215">
        <v>5</v>
      </c>
      <c r="E374" s="215">
        <v>6</v>
      </c>
      <c r="F374" s="215">
        <v>7</v>
      </c>
    </row>
    <row r="375" spans="1:6">
      <c r="A375" s="214" t="s">
        <v>134</v>
      </c>
      <c r="B375" s="215">
        <v>12</v>
      </c>
      <c r="C375" s="215">
        <v>9</v>
      </c>
      <c r="D375" s="215">
        <v>5</v>
      </c>
      <c r="E375" s="215">
        <v>10</v>
      </c>
      <c r="F375" s="215">
        <v>10</v>
      </c>
    </row>
    <row r="376" spans="1:6">
      <c r="A376" s="214" t="s">
        <v>137</v>
      </c>
      <c r="B376" s="215">
        <v>11</v>
      </c>
      <c r="C376" s="215">
        <v>11</v>
      </c>
      <c r="D376" s="215">
        <v>8</v>
      </c>
      <c r="E376" s="215">
        <v>4</v>
      </c>
      <c r="F376" s="215">
        <v>5</v>
      </c>
    </row>
    <row r="377" spans="1:6">
      <c r="A377" s="214" t="s">
        <v>453</v>
      </c>
      <c r="B377" s="215">
        <v>27</v>
      </c>
      <c r="C377" s="215">
        <v>9</v>
      </c>
      <c r="D377" s="215">
        <v>6</v>
      </c>
      <c r="E377" s="215">
        <v>5</v>
      </c>
      <c r="F377" s="215">
        <v>0</v>
      </c>
    </row>
    <row r="378" spans="1:6">
      <c r="A378" s="214" t="s">
        <v>454</v>
      </c>
      <c r="B378" s="215">
        <v>0</v>
      </c>
      <c r="C378" s="215">
        <v>0</v>
      </c>
      <c r="D378" s="215">
        <v>0</v>
      </c>
      <c r="E378" s="215">
        <v>1</v>
      </c>
      <c r="F378">
        <v>5</v>
      </c>
    </row>
    <row r="379" spans="1:6">
      <c r="A379" s="214" t="s">
        <v>455</v>
      </c>
      <c r="B379" s="215">
        <v>0</v>
      </c>
      <c r="C379" s="215">
        <v>3</v>
      </c>
      <c r="D379" s="215">
        <v>6</v>
      </c>
      <c r="E379" s="215">
        <v>2</v>
      </c>
      <c r="F379" s="215">
        <v>1</v>
      </c>
    </row>
    <row r="380" spans="1:6">
      <c r="A380" s="214" t="s">
        <v>456</v>
      </c>
      <c r="B380" s="215">
        <v>0</v>
      </c>
      <c r="C380" s="215">
        <v>3</v>
      </c>
      <c r="D380" s="215">
        <v>9</v>
      </c>
      <c r="E380" s="215">
        <v>3</v>
      </c>
      <c r="F380" s="215">
        <v>2</v>
      </c>
    </row>
    <row r="381" spans="1:6">
      <c r="A381" s="214" t="s">
        <v>457</v>
      </c>
      <c r="B381" s="215">
        <v>0</v>
      </c>
      <c r="C381" s="215">
        <v>0</v>
      </c>
      <c r="D381" s="215">
        <v>0</v>
      </c>
      <c r="E381" s="215">
        <v>0</v>
      </c>
      <c r="F381" s="215">
        <v>5</v>
      </c>
    </row>
    <row r="382" spans="1:6">
      <c r="A382" s="214" t="s">
        <v>458</v>
      </c>
      <c r="B382" s="215">
        <v>0</v>
      </c>
      <c r="C382" s="215">
        <v>0</v>
      </c>
      <c r="D382" s="215">
        <v>0</v>
      </c>
      <c r="E382" s="215">
        <v>2</v>
      </c>
      <c r="F382" s="215">
        <v>7</v>
      </c>
    </row>
    <row r="383" spans="1:6">
      <c r="A383" s="214" t="s">
        <v>459</v>
      </c>
      <c r="B383" s="215">
        <v>0</v>
      </c>
      <c r="C383" s="215">
        <v>0</v>
      </c>
      <c r="D383" s="215">
        <v>13</v>
      </c>
      <c r="E383" s="215">
        <v>11</v>
      </c>
      <c r="F383" s="215">
        <v>9</v>
      </c>
    </row>
    <row r="384" spans="1:6">
      <c r="A384" s="214" t="s">
        <v>460</v>
      </c>
      <c r="B384" s="215">
        <v>0</v>
      </c>
      <c r="C384" s="215">
        <v>0</v>
      </c>
      <c r="D384" s="215">
        <v>2</v>
      </c>
      <c r="E384" s="215">
        <v>8</v>
      </c>
      <c r="F384" s="215">
        <v>5</v>
      </c>
    </row>
    <row r="385" spans="1:6">
      <c r="A385" s="214" t="s">
        <v>461</v>
      </c>
      <c r="B385" s="215">
        <v>2</v>
      </c>
      <c r="C385" s="215">
        <v>0</v>
      </c>
      <c r="D385" s="215">
        <v>0</v>
      </c>
      <c r="E385" s="215">
        <v>0</v>
      </c>
      <c r="F385" s="215">
        <v>0</v>
      </c>
    </row>
    <row r="386" spans="1:6">
      <c r="A386" s="214" t="s">
        <v>462</v>
      </c>
      <c r="B386" s="215">
        <v>18</v>
      </c>
      <c r="C386" s="215">
        <v>19</v>
      </c>
      <c r="D386" s="215">
        <v>19</v>
      </c>
      <c r="E386" s="215">
        <v>22</v>
      </c>
      <c r="F386" s="215">
        <v>24</v>
      </c>
    </row>
    <row r="387" spans="1:6">
      <c r="A387" s="214" t="s">
        <v>463</v>
      </c>
      <c r="B387" s="215">
        <v>55</v>
      </c>
      <c r="C387" s="215">
        <v>60</v>
      </c>
      <c r="D387" s="215">
        <v>69</v>
      </c>
      <c r="E387" s="215">
        <v>68</v>
      </c>
      <c r="F387" s="215">
        <v>36</v>
      </c>
    </row>
    <row r="388" spans="1:6">
      <c r="A388" s="214" t="s">
        <v>464</v>
      </c>
      <c r="B388" s="215">
        <v>0</v>
      </c>
      <c r="C388" s="215">
        <v>0</v>
      </c>
      <c r="D388" s="215">
        <v>0</v>
      </c>
      <c r="E388" s="215">
        <v>9</v>
      </c>
      <c r="F388" s="215">
        <v>13</v>
      </c>
    </row>
    <row r="389" spans="1:6">
      <c r="A389" s="214" t="s">
        <v>465</v>
      </c>
      <c r="B389" s="215">
        <v>16</v>
      </c>
      <c r="C389" s="215">
        <v>14</v>
      </c>
      <c r="D389" s="215">
        <v>9</v>
      </c>
      <c r="E389" s="215">
        <v>9</v>
      </c>
      <c r="F389" s="215">
        <v>3</v>
      </c>
    </row>
    <row r="390" spans="1:6">
      <c r="A390" s="214" t="s">
        <v>466</v>
      </c>
      <c r="B390" s="215">
        <v>2</v>
      </c>
      <c r="C390" s="215">
        <v>0</v>
      </c>
      <c r="D390" s="215">
        <v>0</v>
      </c>
      <c r="E390" s="215">
        <v>0</v>
      </c>
      <c r="F390" s="215">
        <v>0</v>
      </c>
    </row>
    <row r="391" spans="1:6">
      <c r="A391" s="214" t="s">
        <v>467</v>
      </c>
      <c r="B391" s="215">
        <v>3</v>
      </c>
      <c r="C391" s="215">
        <v>13</v>
      </c>
      <c r="D391" s="215">
        <v>19</v>
      </c>
      <c r="E391" s="215">
        <v>8</v>
      </c>
      <c r="F391" s="215">
        <v>0</v>
      </c>
    </row>
    <row r="392" spans="1:6">
      <c r="A392" s="214" t="s">
        <v>468</v>
      </c>
      <c r="B392" s="215">
        <v>0</v>
      </c>
      <c r="C392" s="215">
        <v>10</v>
      </c>
      <c r="D392" s="215">
        <v>3</v>
      </c>
      <c r="E392" s="215">
        <v>0</v>
      </c>
      <c r="F392" s="215">
        <v>0</v>
      </c>
    </row>
    <row r="393" spans="1:6">
      <c r="A393" s="214" t="s">
        <v>469</v>
      </c>
      <c r="B393" s="215">
        <v>0</v>
      </c>
      <c r="C393" s="215">
        <v>2</v>
      </c>
      <c r="D393" s="215">
        <v>3</v>
      </c>
      <c r="E393" s="215">
        <v>0</v>
      </c>
      <c r="F393" s="215">
        <v>0</v>
      </c>
    </row>
    <row r="394" spans="1:6">
      <c r="A394" s="214" t="s">
        <v>470</v>
      </c>
      <c r="B394" s="215">
        <v>18</v>
      </c>
      <c r="C394" s="215">
        <v>19</v>
      </c>
      <c r="D394" s="215">
        <v>14</v>
      </c>
      <c r="E394" s="215">
        <v>9</v>
      </c>
      <c r="F394" s="215">
        <v>10</v>
      </c>
    </row>
    <row r="395" spans="1:6">
      <c r="A395" s="214" t="s">
        <v>471</v>
      </c>
      <c r="B395" s="215">
        <v>5</v>
      </c>
      <c r="C395" s="215">
        <v>0</v>
      </c>
      <c r="D395" s="215">
        <v>0</v>
      </c>
      <c r="E395" s="215">
        <v>0</v>
      </c>
      <c r="F395" s="215">
        <v>0</v>
      </c>
    </row>
    <row r="396" spans="1:6">
      <c r="A396" s="214" t="s">
        <v>472</v>
      </c>
      <c r="B396" s="215">
        <v>0</v>
      </c>
      <c r="C396" s="215">
        <v>0</v>
      </c>
      <c r="D396" s="215">
        <v>0</v>
      </c>
      <c r="E396" s="215">
        <v>0</v>
      </c>
      <c r="F396" s="215">
        <v>31</v>
      </c>
    </row>
    <row r="397" spans="1:6">
      <c r="A397" s="214" t="s">
        <v>473</v>
      </c>
      <c r="B397" s="215">
        <v>0</v>
      </c>
      <c r="C397" s="215">
        <v>0</v>
      </c>
      <c r="D397" s="215">
        <v>0</v>
      </c>
      <c r="E397" s="215">
        <v>11</v>
      </c>
      <c r="F397" s="215">
        <v>15</v>
      </c>
    </row>
    <row r="398" spans="1:6">
      <c r="A398" s="214" t="s">
        <v>474</v>
      </c>
      <c r="B398" s="215">
        <v>0</v>
      </c>
      <c r="C398" s="215">
        <v>0</v>
      </c>
      <c r="D398" s="215">
        <v>15</v>
      </c>
      <c r="E398" s="215">
        <v>30</v>
      </c>
      <c r="F398" s="215">
        <v>39</v>
      </c>
    </row>
    <row r="399" spans="1:6">
      <c r="A399" s="214" t="s">
        <v>475</v>
      </c>
      <c r="B399" s="215">
        <v>0</v>
      </c>
      <c r="C399" s="215">
        <v>17</v>
      </c>
      <c r="D399" s="215">
        <v>96</v>
      </c>
      <c r="E399" s="215">
        <v>125</v>
      </c>
      <c r="F399" s="215">
        <v>185</v>
      </c>
    </row>
    <row r="400" spans="1:6">
      <c r="A400" s="214" t="s">
        <v>476</v>
      </c>
      <c r="B400" s="215">
        <v>0</v>
      </c>
      <c r="C400" s="215">
        <v>3</v>
      </c>
      <c r="D400" s="215">
        <v>21</v>
      </c>
      <c r="E400" s="215">
        <v>30</v>
      </c>
      <c r="F400" s="215">
        <v>43</v>
      </c>
    </row>
    <row r="401" spans="1:6">
      <c r="A401" s="214" t="s">
        <v>477</v>
      </c>
      <c r="B401" s="215">
        <v>0</v>
      </c>
      <c r="C401" s="215">
        <v>25</v>
      </c>
      <c r="D401" s="215">
        <v>152</v>
      </c>
      <c r="E401" s="215">
        <v>282</v>
      </c>
      <c r="F401" s="215">
        <v>381</v>
      </c>
    </row>
    <row r="402" spans="1:6">
      <c r="A402" s="214" t="s">
        <v>478</v>
      </c>
      <c r="B402" s="215">
        <v>0</v>
      </c>
      <c r="C402" s="215">
        <v>0</v>
      </c>
      <c r="D402" s="215">
        <v>0</v>
      </c>
      <c r="E402" s="215">
        <v>0</v>
      </c>
      <c r="F402" s="215">
        <v>0</v>
      </c>
    </row>
    <row r="403" spans="1:6">
      <c r="A403" s="214" t="s">
        <v>479</v>
      </c>
      <c r="B403" s="215">
        <v>50</v>
      </c>
      <c r="C403" s="215">
        <v>54</v>
      </c>
      <c r="D403" s="215">
        <v>43</v>
      </c>
      <c r="E403" s="215">
        <v>21</v>
      </c>
      <c r="F403" s="215">
        <v>19</v>
      </c>
    </row>
    <row r="404" spans="1:6">
      <c r="A404" s="214" t="s">
        <v>480</v>
      </c>
      <c r="B404" s="215">
        <v>0</v>
      </c>
      <c r="C404" s="215">
        <v>0</v>
      </c>
      <c r="D404" s="215">
        <v>0</v>
      </c>
      <c r="E404" s="215">
        <v>0</v>
      </c>
      <c r="F404" s="215">
        <v>1</v>
      </c>
    </row>
    <row r="405" spans="1:6">
      <c r="A405" s="214" t="s">
        <v>481</v>
      </c>
      <c r="B405" s="215">
        <v>10</v>
      </c>
      <c r="C405" s="215">
        <v>6</v>
      </c>
      <c r="D405" s="215">
        <v>5</v>
      </c>
      <c r="E405" s="215">
        <v>5</v>
      </c>
      <c r="F405" s="215">
        <v>3</v>
      </c>
    </row>
    <row r="406" spans="1:6">
      <c r="A406" s="214" t="s">
        <v>482</v>
      </c>
      <c r="B406" s="215">
        <v>68</v>
      </c>
      <c r="C406" s="215">
        <v>75</v>
      </c>
      <c r="D406" s="215">
        <v>59</v>
      </c>
      <c r="E406" s="215">
        <v>43</v>
      </c>
      <c r="F406" s="215">
        <v>32</v>
      </c>
    </row>
    <row r="407" spans="1:6">
      <c r="A407" s="214" t="s">
        <v>483</v>
      </c>
      <c r="B407" s="215">
        <v>0</v>
      </c>
      <c r="C407" s="215">
        <v>0</v>
      </c>
      <c r="D407" s="215">
        <v>3</v>
      </c>
      <c r="E407" s="215">
        <v>23</v>
      </c>
      <c r="F407" s="215">
        <v>24</v>
      </c>
    </row>
    <row r="408" spans="1:6">
      <c r="A408" s="214" t="s">
        <v>484</v>
      </c>
      <c r="B408" s="215">
        <v>0</v>
      </c>
      <c r="C408" s="215">
        <v>0</v>
      </c>
      <c r="D408" s="215">
        <v>0</v>
      </c>
      <c r="E408" s="215">
        <v>39</v>
      </c>
      <c r="F408" s="215">
        <v>52</v>
      </c>
    </row>
    <row r="409" spans="1:6">
      <c r="A409" s="214" t="s">
        <v>142</v>
      </c>
      <c r="B409" s="215">
        <v>39</v>
      </c>
      <c r="C409" s="215">
        <v>45</v>
      </c>
      <c r="D409" s="215">
        <v>45</v>
      </c>
      <c r="E409" s="215">
        <v>47</v>
      </c>
      <c r="F409" s="215">
        <v>50</v>
      </c>
    </row>
    <row r="410" spans="1:6">
      <c r="A410" s="214" t="s">
        <v>485</v>
      </c>
      <c r="B410" s="215">
        <v>8</v>
      </c>
      <c r="C410" s="215">
        <v>12</v>
      </c>
      <c r="D410" s="215">
        <v>6</v>
      </c>
      <c r="E410" s="215">
        <v>12</v>
      </c>
      <c r="F410" s="215">
        <v>7</v>
      </c>
    </row>
    <row r="411" spans="1:6">
      <c r="A411" s="214" t="s">
        <v>486</v>
      </c>
      <c r="B411" s="215">
        <v>0</v>
      </c>
      <c r="C411" s="215">
        <v>0</v>
      </c>
      <c r="D411" s="215">
        <v>0</v>
      </c>
      <c r="E411" s="215">
        <v>0</v>
      </c>
      <c r="F411" s="21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9B41-581D-9F41-BE28-0E2C6123D893}">
  <dimension ref="A1:I112"/>
  <sheetViews>
    <sheetView topLeftCell="A76" workbookViewId="0">
      <selection activeCell="A49" sqref="A49"/>
    </sheetView>
  </sheetViews>
  <sheetFormatPr defaultColWidth="11.19921875" defaultRowHeight="15.6"/>
  <cols>
    <col min="1" max="1" width="14.5" customWidth="1"/>
  </cols>
  <sheetData>
    <row r="1" spans="1:8">
      <c r="A1" s="231" t="s">
        <v>710</v>
      </c>
      <c r="B1" s="231" t="s">
        <v>711</v>
      </c>
      <c r="C1" s="231" t="s">
        <v>712</v>
      </c>
      <c r="D1" s="231" t="s">
        <v>713</v>
      </c>
      <c r="E1" s="231" t="s">
        <v>714</v>
      </c>
      <c r="F1" s="231" t="s">
        <v>715</v>
      </c>
    </row>
    <row r="2" spans="1:8">
      <c r="A2" s="232" t="s">
        <v>716</v>
      </c>
      <c r="B2" s="232" t="s">
        <v>717</v>
      </c>
      <c r="C2" s="232" t="s">
        <v>717</v>
      </c>
      <c r="D2" s="232" t="s">
        <v>717</v>
      </c>
      <c r="E2" s="232" t="s">
        <v>717</v>
      </c>
      <c r="F2" s="232" t="s">
        <v>717</v>
      </c>
    </row>
    <row r="3" spans="1:8">
      <c r="A3" s="233" t="s">
        <v>228</v>
      </c>
      <c r="B3" s="234">
        <v>6</v>
      </c>
      <c r="C3" s="234">
        <v>11</v>
      </c>
      <c r="D3" s="234">
        <v>10</v>
      </c>
      <c r="E3" s="234">
        <v>8</v>
      </c>
      <c r="F3" s="234">
        <v>12</v>
      </c>
    </row>
    <row r="4" spans="1:8">
      <c r="A4" s="233" t="s">
        <v>487</v>
      </c>
      <c r="B4" s="234"/>
      <c r="C4" s="234">
        <v>1</v>
      </c>
      <c r="D4" s="234"/>
      <c r="E4" s="234"/>
      <c r="F4" s="234"/>
      <c r="H4" s="108" t="s">
        <v>230</v>
      </c>
    </row>
    <row r="5" spans="1:8">
      <c r="A5" s="233" t="s">
        <v>230</v>
      </c>
      <c r="B5" s="234"/>
      <c r="C5" s="234"/>
      <c r="D5" s="234"/>
      <c r="E5" s="234"/>
      <c r="F5" s="234"/>
      <c r="H5" s="108"/>
    </row>
    <row r="6" spans="1:8">
      <c r="A6" s="233" t="s">
        <v>218</v>
      </c>
      <c r="B6" s="234">
        <v>1</v>
      </c>
      <c r="C6" s="234">
        <v>2</v>
      </c>
      <c r="D6" s="234"/>
      <c r="E6" s="234">
        <v>1</v>
      </c>
      <c r="F6" s="234"/>
      <c r="H6" s="108" t="s">
        <v>218</v>
      </c>
    </row>
    <row r="7" spans="1:8">
      <c r="A7" s="233" t="s">
        <v>219</v>
      </c>
      <c r="B7" s="234"/>
      <c r="C7" s="234">
        <v>2</v>
      </c>
      <c r="D7" s="234"/>
      <c r="E7" s="234">
        <v>1</v>
      </c>
      <c r="F7" s="234"/>
      <c r="H7" s="108" t="s">
        <v>219</v>
      </c>
    </row>
    <row r="8" spans="1:8">
      <c r="A8" s="233" t="s">
        <v>231</v>
      </c>
      <c r="B8" s="234"/>
      <c r="C8" s="234"/>
      <c r="D8" s="234"/>
      <c r="E8" s="234"/>
      <c r="F8" s="234"/>
      <c r="H8" s="108"/>
    </row>
    <row r="9" spans="1:8">
      <c r="A9" s="233" t="s">
        <v>234</v>
      </c>
      <c r="B9" s="234"/>
      <c r="C9" s="234"/>
      <c r="D9" s="234"/>
      <c r="E9" s="234"/>
      <c r="F9" s="234">
        <v>4</v>
      </c>
      <c r="H9" s="108" t="s">
        <v>231</v>
      </c>
    </row>
    <row r="10" spans="1:8">
      <c r="A10" s="233" t="s">
        <v>202</v>
      </c>
      <c r="B10" s="234">
        <v>1</v>
      </c>
      <c r="C10" s="234">
        <v>1</v>
      </c>
      <c r="D10" s="234">
        <v>1</v>
      </c>
      <c r="E10" s="234"/>
      <c r="F10" s="234">
        <v>2</v>
      </c>
      <c r="H10" s="108" t="s">
        <v>202</v>
      </c>
    </row>
    <row r="11" spans="1:8">
      <c r="A11" s="233" t="s">
        <v>203</v>
      </c>
      <c r="B11" s="234"/>
      <c r="C11" s="234"/>
      <c r="D11" s="234"/>
      <c r="E11" s="234"/>
      <c r="F11" s="234">
        <v>1</v>
      </c>
      <c r="H11" s="108" t="s">
        <v>203</v>
      </c>
    </row>
    <row r="12" spans="1:8">
      <c r="A12" s="233" t="s">
        <v>232</v>
      </c>
      <c r="B12" s="234">
        <v>6</v>
      </c>
      <c r="C12" s="234">
        <v>15</v>
      </c>
      <c r="D12" s="234">
        <v>10</v>
      </c>
      <c r="E12" s="234">
        <v>7</v>
      </c>
      <c r="F12" s="234">
        <v>5</v>
      </c>
      <c r="H12" s="108" t="s">
        <v>232</v>
      </c>
    </row>
    <row r="13" spans="1:8">
      <c r="A13" s="233" t="s">
        <v>233</v>
      </c>
      <c r="B13" s="234">
        <v>23</v>
      </c>
      <c r="C13" s="234">
        <v>24</v>
      </c>
      <c r="D13" s="234">
        <v>18</v>
      </c>
      <c r="E13" s="234">
        <v>9</v>
      </c>
      <c r="F13" s="234">
        <v>6</v>
      </c>
      <c r="H13" s="108" t="s">
        <v>233</v>
      </c>
    </row>
    <row r="14" spans="1:8">
      <c r="A14" s="108" t="s">
        <v>204</v>
      </c>
      <c r="B14" s="234"/>
      <c r="C14" s="234"/>
      <c r="D14" s="234"/>
      <c r="E14" s="234"/>
      <c r="F14" s="234"/>
      <c r="H14" s="108"/>
    </row>
    <row r="15" spans="1:8">
      <c r="A15" s="108" t="s">
        <v>205</v>
      </c>
      <c r="B15" s="234"/>
      <c r="C15" s="234"/>
      <c r="D15" s="234"/>
      <c r="E15" s="234"/>
      <c r="F15" s="234"/>
      <c r="H15" s="108"/>
    </row>
    <row r="16" spans="1:8">
      <c r="A16" s="233" t="s">
        <v>206</v>
      </c>
      <c r="B16" s="234">
        <v>1</v>
      </c>
      <c r="C16" s="234"/>
      <c r="D16" s="234"/>
      <c r="E16" s="234">
        <v>1</v>
      </c>
      <c r="F16" s="234"/>
      <c r="H16" s="108" t="s">
        <v>206</v>
      </c>
    </row>
    <row r="17" spans="1:8">
      <c r="A17" s="233" t="s">
        <v>207</v>
      </c>
      <c r="B17" s="234">
        <v>1</v>
      </c>
      <c r="C17" s="234"/>
      <c r="D17" s="234">
        <v>1</v>
      </c>
      <c r="E17" s="234"/>
      <c r="F17" s="234"/>
      <c r="H17" s="108" t="s">
        <v>207</v>
      </c>
    </row>
    <row r="18" spans="1:8">
      <c r="A18" s="233" t="s">
        <v>220</v>
      </c>
      <c r="B18" s="234"/>
      <c r="C18" s="234"/>
      <c r="D18" s="234">
        <v>1</v>
      </c>
      <c r="E18" s="234"/>
      <c r="F18" s="234"/>
      <c r="H18" s="108" t="s">
        <v>220</v>
      </c>
    </row>
    <row r="19" spans="1:8">
      <c r="A19" s="108" t="s">
        <v>208</v>
      </c>
      <c r="B19" s="234"/>
      <c r="C19" s="234"/>
      <c r="D19" s="234"/>
      <c r="E19" s="234"/>
      <c r="F19" s="234"/>
      <c r="H19" s="108"/>
    </row>
    <row r="20" spans="1:8">
      <c r="A20" s="233" t="s">
        <v>209</v>
      </c>
      <c r="B20" s="234"/>
      <c r="C20" s="234"/>
      <c r="D20" s="234"/>
      <c r="E20" s="234">
        <v>1</v>
      </c>
      <c r="F20" s="234">
        <v>1</v>
      </c>
      <c r="H20" s="108" t="s">
        <v>208</v>
      </c>
    </row>
    <row r="21" spans="1:8">
      <c r="A21" s="233" t="s">
        <v>237</v>
      </c>
      <c r="B21" s="234">
        <v>16</v>
      </c>
      <c r="C21" s="234">
        <v>18</v>
      </c>
      <c r="D21" s="234">
        <v>18</v>
      </c>
      <c r="E21" s="234">
        <v>17</v>
      </c>
      <c r="F21" s="234">
        <v>14</v>
      </c>
      <c r="H21" s="108" t="s">
        <v>209</v>
      </c>
    </row>
    <row r="22" spans="1:8">
      <c r="A22" s="108" t="s">
        <v>221</v>
      </c>
      <c r="B22" s="234"/>
      <c r="C22" s="234"/>
      <c r="D22" s="234"/>
      <c r="E22" s="234"/>
      <c r="F22" s="234"/>
      <c r="H22" s="108"/>
    </row>
    <row r="23" spans="1:8">
      <c r="A23" s="108" t="s">
        <v>222</v>
      </c>
      <c r="B23" s="234"/>
      <c r="C23" s="234"/>
      <c r="D23" s="234"/>
      <c r="E23" s="234"/>
      <c r="F23" s="234"/>
      <c r="H23" s="108"/>
    </row>
    <row r="24" spans="1:8">
      <c r="A24" s="233" t="s">
        <v>238</v>
      </c>
      <c r="B24" s="234">
        <v>2</v>
      </c>
      <c r="C24" s="234">
        <v>4</v>
      </c>
      <c r="D24" s="234">
        <v>3</v>
      </c>
      <c r="E24" s="234">
        <v>5</v>
      </c>
      <c r="F24" s="234">
        <v>2</v>
      </c>
      <c r="H24" s="108" t="s">
        <v>237</v>
      </c>
    </row>
    <row r="25" spans="1:8">
      <c r="A25" s="108" t="s">
        <v>210</v>
      </c>
      <c r="B25" s="234"/>
      <c r="C25" s="234"/>
      <c r="D25" s="234"/>
      <c r="E25" s="234"/>
      <c r="F25" s="234"/>
      <c r="H25" s="108"/>
    </row>
    <row r="26" spans="1:8">
      <c r="A26" s="233" t="s">
        <v>211</v>
      </c>
      <c r="B26" s="234"/>
      <c r="C26" s="234">
        <v>1</v>
      </c>
      <c r="D26" s="234"/>
      <c r="E26" s="234"/>
      <c r="F26" s="234"/>
      <c r="H26" s="108" t="s">
        <v>221</v>
      </c>
    </row>
    <row r="27" spans="1:8">
      <c r="A27" s="233" t="s">
        <v>239</v>
      </c>
      <c r="B27" s="234">
        <v>2</v>
      </c>
      <c r="C27" s="234">
        <v>1</v>
      </c>
      <c r="D27" s="234"/>
      <c r="E27" s="234">
        <v>2</v>
      </c>
      <c r="F27" s="234">
        <v>1</v>
      </c>
      <c r="H27" s="108" t="s">
        <v>222</v>
      </c>
    </row>
    <row r="28" spans="1:8">
      <c r="A28" s="108" t="s">
        <v>212</v>
      </c>
      <c r="B28" s="234"/>
      <c r="C28" s="234"/>
      <c r="D28" s="234"/>
      <c r="E28" s="234"/>
      <c r="F28" s="234"/>
      <c r="H28" s="108"/>
    </row>
    <row r="29" spans="1:8">
      <c r="A29" s="218" t="s">
        <v>223</v>
      </c>
      <c r="B29" s="234"/>
      <c r="C29" s="234"/>
      <c r="D29" s="234"/>
      <c r="E29" s="234"/>
      <c r="F29" s="234"/>
      <c r="H29" s="108"/>
    </row>
    <row r="30" spans="1:8">
      <c r="A30" s="108" t="s">
        <v>213</v>
      </c>
      <c r="B30" s="234"/>
      <c r="C30" s="234"/>
      <c r="D30" s="234"/>
      <c r="E30" s="234"/>
      <c r="F30" s="234"/>
      <c r="H30" s="108"/>
    </row>
    <row r="31" spans="1:8">
      <c r="A31" s="233" t="s">
        <v>240</v>
      </c>
      <c r="B31" s="234">
        <v>10</v>
      </c>
      <c r="C31" s="234">
        <v>2</v>
      </c>
      <c r="D31" s="234">
        <v>2</v>
      </c>
      <c r="E31" s="234">
        <v>2</v>
      </c>
      <c r="F31" s="234"/>
      <c r="H31" s="108" t="s">
        <v>238</v>
      </c>
    </row>
    <row r="32" spans="1:8">
      <c r="A32" s="233" t="s">
        <v>247</v>
      </c>
      <c r="B32" s="234">
        <v>12</v>
      </c>
      <c r="C32" s="234">
        <v>19</v>
      </c>
      <c r="D32" s="234">
        <v>21</v>
      </c>
      <c r="E32" s="234">
        <v>11</v>
      </c>
      <c r="F32" s="234">
        <v>21</v>
      </c>
      <c r="H32" s="108" t="s">
        <v>247</v>
      </c>
    </row>
    <row r="33" spans="1:9">
      <c r="A33" s="108" t="s">
        <v>214</v>
      </c>
      <c r="B33" s="234"/>
      <c r="C33" s="234"/>
      <c r="D33" s="234"/>
      <c r="E33" s="234"/>
      <c r="F33" s="234"/>
      <c r="H33" s="108"/>
    </row>
    <row r="34" spans="1:9">
      <c r="A34" s="108" t="s">
        <v>215</v>
      </c>
      <c r="B34" s="234"/>
      <c r="C34" s="234"/>
      <c r="D34" s="234"/>
      <c r="E34" s="234"/>
      <c r="F34" s="234"/>
      <c r="H34" s="108"/>
    </row>
    <row r="35" spans="1:9">
      <c r="A35" s="233" t="s">
        <v>224</v>
      </c>
      <c r="B35" s="234"/>
      <c r="C35" s="234">
        <v>1</v>
      </c>
      <c r="D35" s="234"/>
      <c r="E35" s="234"/>
      <c r="F35" s="234"/>
      <c r="H35" s="108" t="s">
        <v>214</v>
      </c>
    </row>
    <row r="36" spans="1:9">
      <c r="A36" s="108" t="s">
        <v>675</v>
      </c>
      <c r="B36" s="234"/>
      <c r="C36" s="234"/>
      <c r="D36" s="234"/>
      <c r="E36" s="234"/>
      <c r="F36" s="234"/>
      <c r="H36" s="108"/>
    </row>
    <row r="37" spans="1:9">
      <c r="A37" s="233" t="s">
        <v>216</v>
      </c>
      <c r="B37" s="234">
        <v>2</v>
      </c>
      <c r="C37" s="234"/>
      <c r="D37" s="234"/>
      <c r="E37" s="234">
        <v>1</v>
      </c>
      <c r="F37" s="234">
        <v>1</v>
      </c>
      <c r="H37" s="108" t="s">
        <v>224</v>
      </c>
    </row>
    <row r="38" spans="1:9">
      <c r="A38" s="108" t="s">
        <v>217</v>
      </c>
      <c r="B38" s="234"/>
      <c r="C38" s="234"/>
      <c r="D38" s="234"/>
      <c r="E38" s="234"/>
      <c r="F38" s="234"/>
      <c r="H38" s="108"/>
    </row>
    <row r="39" spans="1:9">
      <c r="A39" s="233" t="s">
        <v>248</v>
      </c>
      <c r="B39" s="234">
        <v>5</v>
      </c>
      <c r="C39" s="234">
        <v>2</v>
      </c>
      <c r="D39" s="234"/>
      <c r="E39" s="234">
        <v>2</v>
      </c>
      <c r="F39" s="234"/>
      <c r="H39" s="108" t="s">
        <v>675</v>
      </c>
    </row>
    <row r="40" spans="1:9">
      <c r="A40" s="233" t="s">
        <v>321</v>
      </c>
      <c r="B40" s="234">
        <v>3</v>
      </c>
      <c r="C40" s="234">
        <v>2</v>
      </c>
      <c r="D40" s="234">
        <v>1</v>
      </c>
      <c r="E40" s="234">
        <v>3</v>
      </c>
      <c r="F40" s="234">
        <v>1</v>
      </c>
      <c r="H40" s="88" t="s">
        <v>321</v>
      </c>
      <c r="I40" s="111" t="s">
        <v>335</v>
      </c>
    </row>
    <row r="41" spans="1:9">
      <c r="A41" s="88" t="s">
        <v>322</v>
      </c>
      <c r="B41" s="234"/>
      <c r="C41" s="234"/>
      <c r="D41" s="234"/>
      <c r="E41" s="234"/>
      <c r="F41" s="234"/>
      <c r="H41" s="88"/>
      <c r="I41" s="111" t="s">
        <v>336</v>
      </c>
    </row>
    <row r="42" spans="1:9">
      <c r="A42" s="233" t="s">
        <v>331</v>
      </c>
      <c r="B42" s="234">
        <v>9</v>
      </c>
      <c r="C42" s="234">
        <v>12</v>
      </c>
      <c r="D42" s="234">
        <v>14</v>
      </c>
      <c r="E42" s="234">
        <v>3</v>
      </c>
      <c r="F42" s="234">
        <v>26</v>
      </c>
      <c r="H42" s="88" t="s">
        <v>322</v>
      </c>
      <c r="I42" s="111" t="s">
        <v>337</v>
      </c>
    </row>
    <row r="43" spans="1:9">
      <c r="A43" s="233" t="s">
        <v>333</v>
      </c>
      <c r="B43" s="234">
        <v>5</v>
      </c>
      <c r="C43" s="234">
        <v>2</v>
      </c>
      <c r="D43" s="234">
        <v>4</v>
      </c>
      <c r="E43" s="234">
        <v>9</v>
      </c>
      <c r="F43" s="234">
        <v>13</v>
      </c>
      <c r="H43" s="88" t="s">
        <v>340</v>
      </c>
      <c r="I43" s="111" t="s">
        <v>688</v>
      </c>
    </row>
    <row r="44" spans="1:9">
      <c r="A44" s="111" t="s">
        <v>335</v>
      </c>
      <c r="B44" s="234"/>
      <c r="C44" s="234"/>
      <c r="D44" s="234"/>
      <c r="E44" s="234"/>
      <c r="F44" s="234"/>
      <c r="H44" s="88"/>
      <c r="I44" s="111"/>
    </row>
    <row r="45" spans="1:9">
      <c r="A45" s="111" t="s">
        <v>336</v>
      </c>
      <c r="B45" s="234"/>
      <c r="C45" s="234"/>
      <c r="D45" s="234"/>
      <c r="E45" s="234"/>
      <c r="F45" s="234"/>
      <c r="H45" s="88"/>
      <c r="I45" s="111"/>
    </row>
    <row r="46" spans="1:9">
      <c r="A46" s="233" t="s">
        <v>337</v>
      </c>
      <c r="B46" s="234"/>
      <c r="C46" s="234">
        <v>1</v>
      </c>
      <c r="D46" s="234">
        <v>1</v>
      </c>
      <c r="E46" s="234"/>
      <c r="F46" s="234">
        <v>2</v>
      </c>
      <c r="H46" s="59" t="s">
        <v>364</v>
      </c>
      <c r="I46" s="111" t="s">
        <v>685</v>
      </c>
    </row>
    <row r="47" spans="1:9">
      <c r="A47" s="88" t="s">
        <v>340</v>
      </c>
      <c r="B47" s="234"/>
      <c r="C47" s="234"/>
      <c r="D47" s="234"/>
      <c r="E47" s="234"/>
      <c r="F47" s="234"/>
      <c r="H47" s="59"/>
      <c r="I47" s="157" t="s">
        <v>338</v>
      </c>
    </row>
    <row r="48" spans="1:9">
      <c r="A48" s="233" t="s">
        <v>685</v>
      </c>
      <c r="B48" s="234"/>
      <c r="C48" s="234"/>
      <c r="D48" s="234"/>
      <c r="E48" s="234"/>
      <c r="F48" s="234">
        <v>1</v>
      </c>
      <c r="H48" s="88" t="s">
        <v>341</v>
      </c>
    </row>
    <row r="49" spans="1:8">
      <c r="A49" s="157" t="s">
        <v>338</v>
      </c>
      <c r="B49" s="234"/>
      <c r="C49" s="234"/>
      <c r="D49" s="234"/>
      <c r="E49" s="234"/>
      <c r="F49" s="234"/>
      <c r="H49" s="88"/>
    </row>
    <row r="50" spans="1:8">
      <c r="A50" s="233" t="s">
        <v>341</v>
      </c>
      <c r="B50" s="234">
        <v>6</v>
      </c>
      <c r="C50" s="234">
        <v>2</v>
      </c>
      <c r="D50" s="234">
        <v>4</v>
      </c>
      <c r="E50" s="234">
        <v>11</v>
      </c>
      <c r="F50" s="234">
        <v>3</v>
      </c>
      <c r="H50" s="89" t="s">
        <v>361</v>
      </c>
    </row>
    <row r="51" spans="1:8">
      <c r="A51" s="233" t="s">
        <v>351</v>
      </c>
      <c r="B51" s="234"/>
      <c r="C51" s="234"/>
      <c r="D51" s="234">
        <v>2</v>
      </c>
      <c r="E51" s="234">
        <v>3</v>
      </c>
      <c r="F51" s="234">
        <v>3</v>
      </c>
      <c r="H51" s="88" t="s">
        <v>354</v>
      </c>
    </row>
    <row r="52" spans="1:8">
      <c r="A52" s="233" t="s">
        <v>352</v>
      </c>
      <c r="B52" s="234"/>
      <c r="C52" s="234"/>
      <c r="D52" s="234">
        <v>1</v>
      </c>
      <c r="E52" s="234">
        <v>3</v>
      </c>
      <c r="F52" s="234">
        <v>2</v>
      </c>
      <c r="H52" s="88" t="s">
        <v>355</v>
      </c>
    </row>
    <row r="53" spans="1:8">
      <c r="A53" s="233" t="s">
        <v>354</v>
      </c>
      <c r="B53" s="234"/>
      <c r="C53" s="234"/>
      <c r="D53" s="234"/>
      <c r="E53" s="234">
        <v>1</v>
      </c>
      <c r="F53" s="234"/>
      <c r="H53" s="157" t="s">
        <v>356</v>
      </c>
    </row>
    <row r="54" spans="1:8">
      <c r="A54" s="88" t="s">
        <v>355</v>
      </c>
      <c r="B54" s="234"/>
      <c r="C54" s="234"/>
      <c r="D54" s="234"/>
      <c r="E54" s="234"/>
      <c r="F54" s="234"/>
      <c r="H54" s="111" t="s">
        <v>500</v>
      </c>
    </row>
    <row r="55" spans="1:8">
      <c r="A55" s="157" t="s">
        <v>356</v>
      </c>
      <c r="B55" s="234"/>
      <c r="C55" s="234"/>
      <c r="D55" s="234"/>
      <c r="E55" s="234"/>
      <c r="F55" s="234"/>
      <c r="H55" s="207" t="s">
        <v>366</v>
      </c>
    </row>
    <row r="56" spans="1:8">
      <c r="A56" s="233" t="s">
        <v>358</v>
      </c>
      <c r="B56" s="234">
        <v>21</v>
      </c>
      <c r="C56" s="234">
        <v>11</v>
      </c>
      <c r="D56" s="234"/>
      <c r="E56" s="234">
        <v>6</v>
      </c>
      <c r="F56" s="234">
        <v>18</v>
      </c>
    </row>
    <row r="57" spans="1:8">
      <c r="A57" s="233" t="s">
        <v>359</v>
      </c>
      <c r="B57" s="234">
        <v>10</v>
      </c>
      <c r="C57" s="234">
        <v>17</v>
      </c>
      <c r="D57" s="234">
        <v>7</v>
      </c>
      <c r="E57" s="234">
        <v>6</v>
      </c>
      <c r="F57" s="234">
        <v>5</v>
      </c>
    </row>
    <row r="58" spans="1:8">
      <c r="A58" s="233" t="s">
        <v>361</v>
      </c>
      <c r="B58" s="234"/>
      <c r="C58" s="234"/>
      <c r="D58" s="234"/>
      <c r="E58" s="234"/>
      <c r="F58" s="234">
        <v>1</v>
      </c>
    </row>
    <row r="59" spans="1:8">
      <c r="A59" s="111" t="s">
        <v>688</v>
      </c>
      <c r="B59" s="234"/>
      <c r="C59" s="234"/>
      <c r="D59" s="234"/>
      <c r="E59" s="234"/>
      <c r="F59" s="234"/>
    </row>
    <row r="60" spans="1:8">
      <c r="A60" s="233" t="s">
        <v>364</v>
      </c>
      <c r="B60" s="234"/>
      <c r="C60" s="234"/>
      <c r="D60" s="234"/>
      <c r="E60" s="234">
        <v>3</v>
      </c>
      <c r="F60" s="234">
        <v>1</v>
      </c>
    </row>
    <row r="61" spans="1:8">
      <c r="A61" s="111" t="s">
        <v>500</v>
      </c>
      <c r="B61" s="234"/>
      <c r="C61" s="234"/>
      <c r="D61" s="234"/>
      <c r="E61" s="234"/>
      <c r="F61" s="234"/>
    </row>
    <row r="62" spans="1:8">
      <c r="A62" s="207" t="s">
        <v>366</v>
      </c>
      <c r="B62" s="234"/>
      <c r="C62" s="234"/>
      <c r="D62" s="234"/>
      <c r="E62" s="234"/>
      <c r="F62" s="234"/>
    </row>
    <row r="63" spans="1:8">
      <c r="A63" s="233" t="s">
        <v>371</v>
      </c>
      <c r="B63" s="234"/>
      <c r="C63" s="234"/>
      <c r="D63" s="234"/>
      <c r="E63" s="234"/>
      <c r="F63" s="234">
        <v>9</v>
      </c>
    </row>
    <row r="64" spans="1:8">
      <c r="A64" s="233" t="s">
        <v>383</v>
      </c>
      <c r="B64" s="234"/>
      <c r="C64" s="234">
        <v>3</v>
      </c>
      <c r="D64" s="234">
        <v>13</v>
      </c>
      <c r="E64" s="234">
        <v>28</v>
      </c>
      <c r="F64" s="234">
        <v>15</v>
      </c>
    </row>
    <row r="65" spans="1:8">
      <c r="A65" s="233" t="s">
        <v>384</v>
      </c>
      <c r="B65" s="234">
        <v>11</v>
      </c>
      <c r="C65" s="234">
        <v>11</v>
      </c>
      <c r="D65" s="234">
        <v>1</v>
      </c>
      <c r="E65" s="234"/>
      <c r="F65" s="234"/>
    </row>
    <row r="66" spans="1:8">
      <c r="A66" s="233" t="s">
        <v>389</v>
      </c>
      <c r="B66" s="234"/>
      <c r="C66" s="234"/>
      <c r="D66" s="234"/>
      <c r="E66" s="234"/>
      <c r="F66" s="234">
        <v>1</v>
      </c>
    </row>
    <row r="67" spans="1:8">
      <c r="A67" s="233" t="s">
        <v>390</v>
      </c>
      <c r="B67" s="234">
        <v>11</v>
      </c>
      <c r="C67" s="234">
        <v>10</v>
      </c>
      <c r="D67" s="234">
        <v>8</v>
      </c>
      <c r="E67" s="234">
        <v>12</v>
      </c>
      <c r="F67" s="234">
        <v>12</v>
      </c>
    </row>
    <row r="68" spans="1:8">
      <c r="A68" s="108" t="s">
        <v>391</v>
      </c>
      <c r="B68" s="234"/>
      <c r="C68" s="234"/>
      <c r="D68" s="234"/>
      <c r="E68" s="234"/>
      <c r="F68" s="234"/>
    </row>
    <row r="69" spans="1:8">
      <c r="A69" s="233" t="s">
        <v>392</v>
      </c>
      <c r="B69" s="234"/>
      <c r="C69" s="234"/>
      <c r="D69" s="234"/>
      <c r="E69" s="234"/>
      <c r="F69" s="234">
        <v>1</v>
      </c>
    </row>
    <row r="70" spans="1:8">
      <c r="A70" s="233" t="s">
        <v>393</v>
      </c>
      <c r="B70" s="234">
        <v>1</v>
      </c>
      <c r="C70" s="234"/>
      <c r="D70" s="234">
        <v>1</v>
      </c>
      <c r="E70" s="234"/>
      <c r="F70" s="234"/>
    </row>
    <row r="71" spans="1:8">
      <c r="A71" s="233" t="s">
        <v>394</v>
      </c>
      <c r="B71" s="234"/>
      <c r="C71" s="234">
        <v>1</v>
      </c>
      <c r="D71" s="234"/>
      <c r="E71" s="234"/>
      <c r="F71" s="234"/>
    </row>
    <row r="72" spans="1:8">
      <c r="A72" s="233" t="s">
        <v>396</v>
      </c>
      <c r="B72" s="234"/>
      <c r="C72" s="234">
        <v>1</v>
      </c>
      <c r="D72" s="234">
        <v>3</v>
      </c>
      <c r="E72" s="234">
        <v>1</v>
      </c>
      <c r="F72" s="234">
        <v>1</v>
      </c>
      <c r="H72" s="108" t="s">
        <v>396</v>
      </c>
    </row>
    <row r="73" spans="1:8">
      <c r="A73" s="108" t="s">
        <v>397</v>
      </c>
      <c r="B73" s="234"/>
      <c r="C73" s="234"/>
      <c r="D73" s="234"/>
      <c r="E73" s="234"/>
      <c r="F73" s="234"/>
      <c r="H73" s="108"/>
    </row>
    <row r="74" spans="1:8">
      <c r="A74" s="233" t="s">
        <v>398</v>
      </c>
      <c r="B74" s="234">
        <v>1</v>
      </c>
      <c r="C74" s="234">
        <v>1</v>
      </c>
      <c r="D74" s="234">
        <v>2</v>
      </c>
      <c r="E74" s="234">
        <v>5</v>
      </c>
      <c r="F74" s="234"/>
      <c r="H74" s="108" t="s">
        <v>397</v>
      </c>
    </row>
    <row r="75" spans="1:8">
      <c r="A75" s="108" t="s">
        <v>501</v>
      </c>
      <c r="B75" s="234"/>
      <c r="C75" s="234"/>
      <c r="D75" s="234"/>
      <c r="E75" s="234"/>
      <c r="F75" s="234"/>
      <c r="H75" s="108"/>
    </row>
    <row r="76" spans="1:8">
      <c r="A76" s="108" t="s">
        <v>399</v>
      </c>
      <c r="B76" s="234"/>
      <c r="C76" s="234"/>
      <c r="D76" s="234"/>
      <c r="E76" s="234"/>
      <c r="F76" s="234"/>
      <c r="H76" s="108" t="s">
        <v>398</v>
      </c>
    </row>
    <row r="77" spans="1:8">
      <c r="A77" s="233" t="s">
        <v>400</v>
      </c>
      <c r="B77" s="234">
        <v>1</v>
      </c>
      <c r="C77" s="234">
        <v>3</v>
      </c>
      <c r="D77" s="234">
        <v>5</v>
      </c>
      <c r="E77" s="234">
        <v>4</v>
      </c>
      <c r="F77" s="234">
        <v>2</v>
      </c>
      <c r="H77" s="108" t="s">
        <v>501</v>
      </c>
    </row>
    <row r="78" spans="1:8">
      <c r="A78" s="233" t="s">
        <v>401</v>
      </c>
      <c r="B78" s="234"/>
      <c r="C78" s="234"/>
      <c r="D78" s="234"/>
      <c r="E78" s="234"/>
      <c r="F78" s="234">
        <v>1</v>
      </c>
      <c r="H78" s="108" t="s">
        <v>399</v>
      </c>
    </row>
    <row r="79" spans="1:8">
      <c r="A79" s="233" t="s">
        <v>402</v>
      </c>
      <c r="B79" s="234">
        <v>1</v>
      </c>
      <c r="C79" s="234"/>
      <c r="D79" s="234"/>
      <c r="E79" s="234"/>
      <c r="F79" s="234"/>
      <c r="H79" s="108" t="s">
        <v>400</v>
      </c>
    </row>
    <row r="80" spans="1:8">
      <c r="A80" s="233" t="s">
        <v>403</v>
      </c>
      <c r="B80" s="234">
        <v>1</v>
      </c>
      <c r="C80" s="234"/>
      <c r="D80" s="234"/>
      <c r="E80" s="234"/>
      <c r="F80" s="234">
        <v>2</v>
      </c>
      <c r="H80" s="108" t="s">
        <v>401</v>
      </c>
    </row>
    <row r="81" spans="1:8">
      <c r="A81" s="108" t="s">
        <v>404</v>
      </c>
      <c r="B81" s="234"/>
      <c r="C81" s="234"/>
      <c r="D81" s="234"/>
      <c r="E81" s="234"/>
      <c r="F81" s="234"/>
      <c r="H81" s="108"/>
    </row>
    <row r="82" spans="1:8">
      <c r="A82" s="233" t="s">
        <v>405</v>
      </c>
      <c r="B82" s="234"/>
      <c r="C82" s="234"/>
      <c r="D82" s="234"/>
      <c r="E82" s="234">
        <v>2</v>
      </c>
      <c r="F82" s="234"/>
      <c r="H82" s="108" t="s">
        <v>402</v>
      </c>
    </row>
    <row r="83" spans="1:8">
      <c r="A83" s="108" t="s">
        <v>692</v>
      </c>
      <c r="B83" s="234"/>
      <c r="C83" s="234"/>
      <c r="D83" s="234"/>
      <c r="E83" s="234"/>
      <c r="F83" s="234"/>
      <c r="H83" s="108"/>
    </row>
    <row r="84" spans="1:8">
      <c r="A84" s="233" t="s">
        <v>488</v>
      </c>
      <c r="B84" s="234"/>
      <c r="C84" s="234"/>
      <c r="D84" s="234"/>
      <c r="E84" s="234">
        <v>1</v>
      </c>
      <c r="F84" s="234"/>
      <c r="H84" s="108" t="s">
        <v>403</v>
      </c>
    </row>
    <row r="85" spans="1:8">
      <c r="A85" s="108" t="s">
        <v>406</v>
      </c>
      <c r="B85" s="234"/>
      <c r="C85" s="234"/>
      <c r="D85" s="234"/>
      <c r="E85" s="234"/>
      <c r="F85" s="234"/>
      <c r="H85" s="108" t="s">
        <v>404</v>
      </c>
    </row>
    <row r="86" spans="1:8">
      <c r="A86" s="108" t="s">
        <v>502</v>
      </c>
      <c r="B86" s="234"/>
      <c r="C86" s="234"/>
      <c r="D86" s="234"/>
      <c r="E86" s="234"/>
      <c r="F86" s="234"/>
      <c r="H86" s="108"/>
    </row>
    <row r="87" spans="1:8">
      <c r="A87" s="108" t="s">
        <v>407</v>
      </c>
      <c r="B87" s="234"/>
      <c r="C87" s="234"/>
      <c r="D87" s="234"/>
      <c r="E87" s="234"/>
      <c r="F87" s="234"/>
      <c r="H87" s="108" t="s">
        <v>405</v>
      </c>
    </row>
    <row r="88" spans="1:8">
      <c r="A88" s="108" t="s">
        <v>408</v>
      </c>
      <c r="B88" s="234"/>
      <c r="C88" s="234"/>
      <c r="D88" s="234"/>
      <c r="E88" s="234"/>
      <c r="F88" s="234"/>
      <c r="H88" s="108" t="s">
        <v>692</v>
      </c>
    </row>
    <row r="89" spans="1:8">
      <c r="A89" s="108" t="s">
        <v>409</v>
      </c>
      <c r="B89" s="234"/>
      <c r="C89" s="234"/>
      <c r="D89" s="234"/>
      <c r="E89" s="234"/>
      <c r="F89" s="234"/>
      <c r="H89" s="108"/>
    </row>
    <row r="90" spans="1:8">
      <c r="A90" s="233" t="s">
        <v>410</v>
      </c>
      <c r="B90" s="234">
        <v>5</v>
      </c>
      <c r="C90" s="234">
        <v>1</v>
      </c>
      <c r="D90" s="234">
        <v>4</v>
      </c>
      <c r="E90" s="234">
        <v>3</v>
      </c>
      <c r="F90" s="234">
        <v>2</v>
      </c>
      <c r="H90" s="108" t="s">
        <v>488</v>
      </c>
    </row>
    <row r="91" spans="1:8">
      <c r="A91" s="108" t="s">
        <v>411</v>
      </c>
      <c r="B91" s="234"/>
      <c r="C91" s="234"/>
      <c r="D91" s="234"/>
      <c r="E91" s="234"/>
      <c r="F91" s="234"/>
      <c r="H91" s="108"/>
    </row>
    <row r="92" spans="1:8">
      <c r="A92" s="233" t="s">
        <v>131</v>
      </c>
      <c r="B92" s="234">
        <v>16</v>
      </c>
      <c r="C92" s="234">
        <v>11</v>
      </c>
      <c r="D92" s="234">
        <v>10</v>
      </c>
      <c r="E92" s="234">
        <v>10</v>
      </c>
      <c r="F92" s="234">
        <v>1</v>
      </c>
      <c r="H92" s="108" t="s">
        <v>131</v>
      </c>
    </row>
    <row r="93" spans="1:8">
      <c r="A93" s="233" t="s">
        <v>428</v>
      </c>
      <c r="B93" s="234">
        <v>11</v>
      </c>
      <c r="C93" s="234">
        <v>13</v>
      </c>
      <c r="D93" s="234">
        <v>7</v>
      </c>
      <c r="E93" s="234">
        <v>6</v>
      </c>
      <c r="F93" s="234">
        <v>2</v>
      </c>
      <c r="H93" s="108" t="s">
        <v>428</v>
      </c>
    </row>
    <row r="94" spans="1:8">
      <c r="A94" s="233" t="s">
        <v>429</v>
      </c>
      <c r="B94" s="234">
        <v>13</v>
      </c>
      <c r="C94" s="234">
        <v>7</v>
      </c>
      <c r="D94" s="234">
        <v>14</v>
      </c>
      <c r="E94" s="234">
        <v>15</v>
      </c>
      <c r="F94" s="234">
        <v>9</v>
      </c>
      <c r="H94" s="108" t="s">
        <v>429</v>
      </c>
    </row>
    <row r="95" spans="1:8">
      <c r="A95" s="233" t="s">
        <v>432</v>
      </c>
      <c r="B95" s="234">
        <v>8</v>
      </c>
      <c r="C95" s="234">
        <v>2</v>
      </c>
      <c r="D95" s="234">
        <v>9</v>
      </c>
      <c r="E95" s="234">
        <v>3</v>
      </c>
      <c r="F95" s="234">
        <v>6</v>
      </c>
      <c r="H95" s="108" t="s">
        <v>433</v>
      </c>
    </row>
    <row r="96" spans="1:8">
      <c r="A96" s="233" t="s">
        <v>433</v>
      </c>
      <c r="B96" s="234"/>
      <c r="C96" s="234">
        <v>1</v>
      </c>
      <c r="D96" s="234">
        <v>6</v>
      </c>
      <c r="E96" s="234">
        <v>5</v>
      </c>
      <c r="F96" s="234">
        <v>3</v>
      </c>
      <c r="H96" s="88" t="s">
        <v>434</v>
      </c>
    </row>
    <row r="97" spans="1:8">
      <c r="A97" s="233" t="s">
        <v>434</v>
      </c>
      <c r="B97" s="234">
        <v>4</v>
      </c>
      <c r="C97" s="234">
        <v>5</v>
      </c>
      <c r="D97" s="234">
        <v>1</v>
      </c>
      <c r="E97" s="234"/>
      <c r="F97" s="234"/>
      <c r="H97" s="89" t="s">
        <v>435</v>
      </c>
    </row>
    <row r="98" spans="1:8">
      <c r="A98" s="233" t="s">
        <v>435</v>
      </c>
      <c r="B98" s="234"/>
      <c r="C98" s="234"/>
      <c r="D98" s="234"/>
      <c r="E98" s="234">
        <v>11</v>
      </c>
      <c r="F98" s="234">
        <v>19</v>
      </c>
      <c r="H98" s="88" t="s">
        <v>432</v>
      </c>
    </row>
    <row r="99" spans="1:8">
      <c r="A99" s="233" t="s">
        <v>436</v>
      </c>
      <c r="B99" s="234">
        <v>20</v>
      </c>
      <c r="C99" s="234">
        <v>9</v>
      </c>
      <c r="D99" s="234">
        <v>11</v>
      </c>
      <c r="E99" s="234">
        <v>1</v>
      </c>
      <c r="F99" s="234"/>
      <c r="H99" s="89" t="s">
        <v>449</v>
      </c>
    </row>
    <row r="100" spans="1:8">
      <c r="A100" s="233" t="s">
        <v>438</v>
      </c>
      <c r="B100" s="234"/>
      <c r="C100" s="234">
        <v>6</v>
      </c>
      <c r="D100" s="234">
        <v>54</v>
      </c>
      <c r="E100" s="234">
        <v>66</v>
      </c>
      <c r="F100" s="234">
        <v>67</v>
      </c>
    </row>
    <row r="101" spans="1:8">
      <c r="A101" s="233" t="s">
        <v>439</v>
      </c>
      <c r="B101" s="234"/>
      <c r="C101" s="234">
        <v>4</v>
      </c>
      <c r="D101" s="234">
        <v>17</v>
      </c>
      <c r="E101" s="234">
        <v>21</v>
      </c>
      <c r="F101" s="234">
        <v>12</v>
      </c>
    </row>
    <row r="102" spans="1:8">
      <c r="A102" s="233" t="s">
        <v>440</v>
      </c>
      <c r="B102" s="234"/>
      <c r="C102" s="234"/>
      <c r="D102" s="234">
        <v>9</v>
      </c>
      <c r="E102" s="234">
        <v>19</v>
      </c>
      <c r="F102" s="234">
        <v>21</v>
      </c>
    </row>
    <row r="103" spans="1:8">
      <c r="A103" s="233" t="s">
        <v>441</v>
      </c>
      <c r="B103" s="234">
        <v>10</v>
      </c>
      <c r="C103" s="234">
        <v>18</v>
      </c>
      <c r="D103" s="234">
        <v>13</v>
      </c>
      <c r="E103" s="234">
        <v>5</v>
      </c>
      <c r="F103" s="234">
        <v>11</v>
      </c>
    </row>
    <row r="104" spans="1:8">
      <c r="A104" s="233" t="s">
        <v>444</v>
      </c>
      <c r="B104" s="234">
        <v>3</v>
      </c>
      <c r="C104" s="234">
        <v>10</v>
      </c>
      <c r="D104" s="234">
        <v>5</v>
      </c>
      <c r="E104" s="234">
        <v>11</v>
      </c>
      <c r="F104" s="234">
        <v>12</v>
      </c>
    </row>
    <row r="105" spans="1:8">
      <c r="A105" s="233" t="s">
        <v>445</v>
      </c>
      <c r="B105" s="234">
        <v>20</v>
      </c>
      <c r="C105" s="234">
        <v>18</v>
      </c>
      <c r="D105" s="234">
        <v>9</v>
      </c>
      <c r="E105" s="234">
        <v>10</v>
      </c>
      <c r="F105" s="234">
        <v>11</v>
      </c>
    </row>
    <row r="106" spans="1:8">
      <c r="A106" s="233" t="s">
        <v>447</v>
      </c>
      <c r="B106" s="234">
        <v>2</v>
      </c>
      <c r="C106" s="234">
        <v>13</v>
      </c>
      <c r="D106" s="234">
        <v>2</v>
      </c>
      <c r="E106" s="234">
        <v>6</v>
      </c>
      <c r="F106" s="234">
        <v>3</v>
      </c>
    </row>
    <row r="107" spans="1:8">
      <c r="A107" s="233" t="s">
        <v>448</v>
      </c>
      <c r="B107" s="234">
        <v>26</v>
      </c>
      <c r="C107" s="234">
        <v>36</v>
      </c>
      <c r="D107" s="234">
        <v>18</v>
      </c>
      <c r="E107" s="234">
        <v>24</v>
      </c>
      <c r="F107" s="234">
        <v>19</v>
      </c>
    </row>
    <row r="108" spans="1:8">
      <c r="A108" s="89" t="s">
        <v>451</v>
      </c>
      <c r="B108" s="234"/>
      <c r="C108" s="234"/>
      <c r="D108" s="234"/>
      <c r="E108" s="234"/>
      <c r="F108" s="234"/>
    </row>
    <row r="109" spans="1:8">
      <c r="A109" s="233" t="s">
        <v>449</v>
      </c>
      <c r="B109" s="234"/>
      <c r="C109" s="234"/>
      <c r="D109" s="234"/>
      <c r="E109" s="234"/>
      <c r="F109" s="234"/>
    </row>
    <row r="110" spans="1:8">
      <c r="A110" s="233" t="s">
        <v>450</v>
      </c>
      <c r="B110" s="234"/>
      <c r="C110" s="234"/>
      <c r="D110" s="234"/>
      <c r="E110" s="234"/>
      <c r="F110" s="234">
        <v>4</v>
      </c>
    </row>
    <row r="112" spans="1:8">
      <c r="A112" t="s">
        <v>718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10A-5C15-034D-895C-2A7006A7B0EA}">
  <dimension ref="A1:M393"/>
  <sheetViews>
    <sheetView topLeftCell="A324" workbookViewId="0">
      <selection activeCell="N334" sqref="N334"/>
    </sheetView>
  </sheetViews>
  <sheetFormatPr defaultColWidth="7.796875" defaultRowHeight="14.4"/>
  <cols>
    <col min="1" max="1" width="16.69921875" style="85" customWidth="1"/>
    <col min="2" max="11" width="10.69921875" style="85" customWidth="1"/>
    <col min="12" max="16384" width="7.796875" style="85"/>
  </cols>
  <sheetData>
    <row r="1" spans="1:13" ht="15.6">
      <c r="A1" s="230" t="s">
        <v>489</v>
      </c>
      <c r="B1" s="229" t="s">
        <v>699</v>
      </c>
      <c r="C1" s="229" t="s">
        <v>700</v>
      </c>
      <c r="D1" s="229" t="s">
        <v>701</v>
      </c>
      <c r="E1" s="229" t="s">
        <v>702</v>
      </c>
      <c r="F1" s="229" t="s">
        <v>703</v>
      </c>
      <c r="G1" s="229" t="s">
        <v>704</v>
      </c>
      <c r="H1" s="229" t="s">
        <v>705</v>
      </c>
      <c r="I1" s="229" t="s">
        <v>706</v>
      </c>
      <c r="J1" s="229" t="s">
        <v>697</v>
      </c>
      <c r="K1" s="229" t="s">
        <v>698</v>
      </c>
      <c r="L1"/>
      <c r="M1"/>
    </row>
    <row r="2" spans="1:13">
      <c r="A2" s="218" t="s">
        <v>42</v>
      </c>
      <c r="B2" s="219">
        <v>6</v>
      </c>
      <c r="C2" s="219">
        <v>9</v>
      </c>
      <c r="D2" s="219">
        <v>13</v>
      </c>
      <c r="E2" s="219">
        <v>14</v>
      </c>
      <c r="F2" s="220">
        <v>8</v>
      </c>
      <c r="G2" s="219">
        <v>3</v>
      </c>
      <c r="H2" s="219">
        <v>3</v>
      </c>
      <c r="I2" s="219">
        <v>2</v>
      </c>
      <c r="J2" s="219">
        <v>4</v>
      </c>
      <c r="K2" s="220">
        <v>0</v>
      </c>
      <c r="L2" s="221"/>
      <c r="M2" s="221"/>
    </row>
    <row r="3" spans="1:13">
      <c r="A3" s="218" t="s">
        <v>18</v>
      </c>
      <c r="B3" s="219">
        <v>225</v>
      </c>
      <c r="C3" s="219">
        <v>177</v>
      </c>
      <c r="D3" s="219">
        <v>163</v>
      </c>
      <c r="E3" s="219">
        <v>123</v>
      </c>
      <c r="F3" s="220">
        <v>180</v>
      </c>
      <c r="G3" s="219">
        <v>56</v>
      </c>
      <c r="H3" s="219">
        <v>38</v>
      </c>
      <c r="I3" s="219">
        <v>30</v>
      </c>
      <c r="J3" s="219">
        <v>21</v>
      </c>
      <c r="K3" s="220">
        <v>33</v>
      </c>
      <c r="L3" s="221"/>
      <c r="M3" s="221"/>
    </row>
    <row r="4" spans="1:13">
      <c r="A4" s="218" t="s">
        <v>19</v>
      </c>
      <c r="B4" s="219">
        <v>6</v>
      </c>
      <c r="C4" s="219">
        <v>0</v>
      </c>
      <c r="D4" s="219">
        <v>0</v>
      </c>
      <c r="E4" s="219">
        <v>0</v>
      </c>
      <c r="F4" s="220">
        <v>0</v>
      </c>
      <c r="G4" s="219">
        <v>1</v>
      </c>
      <c r="H4" s="219">
        <v>0</v>
      </c>
      <c r="I4" s="219">
        <v>0</v>
      </c>
      <c r="J4" s="219">
        <v>0</v>
      </c>
      <c r="K4" s="220">
        <v>0</v>
      </c>
      <c r="L4" s="221"/>
      <c r="M4" s="221"/>
    </row>
    <row r="5" spans="1:13">
      <c r="A5" s="218" t="s">
        <v>63</v>
      </c>
      <c r="B5" s="219">
        <v>3</v>
      </c>
      <c r="C5" s="219">
        <v>0</v>
      </c>
      <c r="D5" s="219">
        <v>0</v>
      </c>
      <c r="E5" s="219">
        <v>0</v>
      </c>
      <c r="F5" s="220">
        <v>0</v>
      </c>
      <c r="G5" s="219">
        <v>0</v>
      </c>
      <c r="H5" s="219">
        <v>0</v>
      </c>
      <c r="I5" s="219">
        <v>0</v>
      </c>
      <c r="J5" s="219">
        <v>0</v>
      </c>
      <c r="K5" s="222">
        <v>0</v>
      </c>
      <c r="L5" s="221"/>
      <c r="M5" s="221"/>
    </row>
    <row r="6" spans="1:13">
      <c r="A6" s="218" t="s">
        <v>65</v>
      </c>
      <c r="B6" s="219">
        <v>2</v>
      </c>
      <c r="C6" s="219">
        <v>0</v>
      </c>
      <c r="D6" s="219">
        <v>0</v>
      </c>
      <c r="E6" s="219">
        <v>0</v>
      </c>
      <c r="F6" s="220">
        <v>0</v>
      </c>
      <c r="G6" s="219">
        <v>2</v>
      </c>
      <c r="H6" s="219">
        <v>0</v>
      </c>
      <c r="I6" s="219">
        <v>0</v>
      </c>
      <c r="J6" s="219">
        <v>0</v>
      </c>
      <c r="K6" s="222">
        <v>0</v>
      </c>
      <c r="L6" s="221"/>
      <c r="M6" s="221"/>
    </row>
    <row r="7" spans="1:13">
      <c r="A7" s="218" t="s">
        <v>64</v>
      </c>
      <c r="B7" s="219">
        <v>6</v>
      </c>
      <c r="C7" s="219">
        <v>0</v>
      </c>
      <c r="D7" s="219">
        <v>0</v>
      </c>
      <c r="E7" s="219">
        <v>0</v>
      </c>
      <c r="F7" s="220">
        <v>0</v>
      </c>
      <c r="G7" s="219">
        <v>5</v>
      </c>
      <c r="H7" s="219">
        <v>0</v>
      </c>
      <c r="I7" s="219">
        <v>0</v>
      </c>
      <c r="J7" s="219">
        <v>0</v>
      </c>
      <c r="K7" s="222">
        <v>0</v>
      </c>
      <c r="L7" s="221"/>
      <c r="M7" s="221"/>
    </row>
    <row r="8" spans="1:13">
      <c r="A8" s="218" t="s">
        <v>40</v>
      </c>
      <c r="B8" s="219">
        <v>6</v>
      </c>
      <c r="C8" s="219">
        <v>7</v>
      </c>
      <c r="D8" s="219">
        <v>11</v>
      </c>
      <c r="E8" s="219">
        <v>5</v>
      </c>
      <c r="F8" s="220">
        <v>2</v>
      </c>
      <c r="G8" s="219">
        <v>1</v>
      </c>
      <c r="H8" s="219">
        <v>2</v>
      </c>
      <c r="I8" s="219">
        <v>3</v>
      </c>
      <c r="J8" s="219">
        <v>1</v>
      </c>
      <c r="K8" s="222">
        <v>1</v>
      </c>
      <c r="L8" s="221"/>
      <c r="M8" s="221"/>
    </row>
    <row r="9" spans="1:13">
      <c r="A9" s="218" t="s">
        <v>41</v>
      </c>
      <c r="B9" s="219">
        <v>4</v>
      </c>
      <c r="C9" s="219">
        <v>2</v>
      </c>
      <c r="D9" s="219">
        <v>6</v>
      </c>
      <c r="E9" s="219">
        <v>3</v>
      </c>
      <c r="F9" s="220">
        <v>1</v>
      </c>
      <c r="G9" s="219">
        <v>0</v>
      </c>
      <c r="H9" s="219">
        <v>0</v>
      </c>
      <c r="I9" s="219">
        <v>2</v>
      </c>
      <c r="J9" s="219">
        <v>1</v>
      </c>
      <c r="K9" s="222">
        <v>0</v>
      </c>
      <c r="L9" s="221"/>
      <c r="M9" s="221"/>
    </row>
    <row r="10" spans="1:13">
      <c r="A10" s="218" t="s">
        <v>96</v>
      </c>
      <c r="B10" s="219">
        <v>853</v>
      </c>
      <c r="C10" s="219">
        <v>664</v>
      </c>
      <c r="D10" s="219">
        <v>493</v>
      </c>
      <c r="E10" s="219">
        <v>559</v>
      </c>
      <c r="F10" s="220">
        <v>542</v>
      </c>
      <c r="G10" s="219">
        <v>183</v>
      </c>
      <c r="H10" s="219">
        <v>132</v>
      </c>
      <c r="I10" s="219">
        <v>96</v>
      </c>
      <c r="J10" s="219">
        <v>99</v>
      </c>
      <c r="K10" s="222">
        <v>106</v>
      </c>
      <c r="L10" s="221"/>
      <c r="M10" s="221"/>
    </row>
    <row r="11" spans="1:13">
      <c r="A11" s="218" t="s">
        <v>43</v>
      </c>
      <c r="B11" s="219">
        <v>0</v>
      </c>
      <c r="C11" s="219">
        <v>0</v>
      </c>
      <c r="D11" s="219">
        <v>2</v>
      </c>
      <c r="E11" s="219">
        <v>4</v>
      </c>
      <c r="F11" s="220">
        <v>7</v>
      </c>
      <c r="G11" s="219">
        <v>0</v>
      </c>
      <c r="H11" s="219">
        <v>0</v>
      </c>
      <c r="I11" s="219">
        <v>2</v>
      </c>
      <c r="J11" s="219">
        <v>0</v>
      </c>
      <c r="K11" s="222">
        <v>1</v>
      </c>
      <c r="L11" s="221"/>
      <c r="M11" s="221"/>
    </row>
    <row r="12" spans="1:13">
      <c r="A12" s="218" t="s">
        <v>225</v>
      </c>
      <c r="B12" s="219">
        <v>24</v>
      </c>
      <c r="C12" s="219">
        <v>19</v>
      </c>
      <c r="D12" s="219">
        <v>9</v>
      </c>
      <c r="E12" s="219">
        <v>14</v>
      </c>
      <c r="F12" s="220">
        <v>13</v>
      </c>
      <c r="G12" s="219">
        <v>4</v>
      </c>
      <c r="H12" s="219">
        <v>2</v>
      </c>
      <c r="I12" s="219">
        <v>1</v>
      </c>
      <c r="J12" s="219">
        <v>2</v>
      </c>
      <c r="K12" s="222">
        <v>1</v>
      </c>
      <c r="L12" s="221"/>
      <c r="M12" s="221"/>
    </row>
    <row r="13" spans="1:13">
      <c r="A13" s="218" t="s">
        <v>226</v>
      </c>
      <c r="B13" s="219">
        <v>77</v>
      </c>
      <c r="C13" s="219">
        <v>0</v>
      </c>
      <c r="D13" s="219">
        <v>0</v>
      </c>
      <c r="E13" s="219">
        <v>0</v>
      </c>
      <c r="F13" s="220">
        <v>0</v>
      </c>
      <c r="G13" s="219">
        <v>27</v>
      </c>
      <c r="H13" s="219">
        <v>0</v>
      </c>
      <c r="I13" s="219">
        <v>0</v>
      </c>
      <c r="J13" s="219">
        <v>0</v>
      </c>
      <c r="K13" s="222">
        <v>0</v>
      </c>
      <c r="L13" s="221"/>
      <c r="M13" s="221"/>
    </row>
    <row r="14" spans="1:13">
      <c r="A14" s="218" t="s">
        <v>226</v>
      </c>
      <c r="B14" s="219">
        <v>0</v>
      </c>
      <c r="C14" s="219">
        <v>0</v>
      </c>
      <c r="D14" s="219">
        <v>0</v>
      </c>
      <c r="E14" s="219">
        <v>48</v>
      </c>
      <c r="F14" s="220">
        <v>0</v>
      </c>
      <c r="G14" s="219">
        <v>0</v>
      </c>
      <c r="H14" s="219">
        <v>0</v>
      </c>
      <c r="I14" s="219">
        <v>0</v>
      </c>
      <c r="J14" s="219">
        <v>10</v>
      </c>
      <c r="K14" s="222">
        <v>0</v>
      </c>
      <c r="L14" s="221"/>
      <c r="M14" s="221"/>
    </row>
    <row r="15" spans="1:13">
      <c r="A15" s="218" t="s">
        <v>227</v>
      </c>
      <c r="B15" s="219">
        <v>0</v>
      </c>
      <c r="C15" s="219">
        <v>0</v>
      </c>
      <c r="D15" s="219">
        <v>0</v>
      </c>
      <c r="E15" s="219">
        <v>0</v>
      </c>
      <c r="F15" s="220">
        <v>0</v>
      </c>
      <c r="G15" s="219">
        <v>0</v>
      </c>
      <c r="H15" s="219">
        <v>0</v>
      </c>
      <c r="I15" s="219">
        <v>0</v>
      </c>
      <c r="J15" s="219">
        <v>0</v>
      </c>
      <c r="K15" s="222">
        <v>0</v>
      </c>
      <c r="L15" s="221"/>
      <c r="M15" s="221"/>
    </row>
    <row r="16" spans="1:13">
      <c r="A16" s="218" t="s">
        <v>37</v>
      </c>
      <c r="B16" s="219">
        <v>0</v>
      </c>
      <c r="C16" s="219">
        <v>0</v>
      </c>
      <c r="D16" s="219">
        <v>0</v>
      </c>
      <c r="E16" s="219">
        <v>0</v>
      </c>
      <c r="F16" s="220">
        <v>35</v>
      </c>
      <c r="G16" s="219">
        <v>0</v>
      </c>
      <c r="H16" s="219">
        <v>0</v>
      </c>
      <c r="I16" s="219">
        <v>0</v>
      </c>
      <c r="J16" s="219">
        <v>0</v>
      </c>
      <c r="K16" s="222">
        <v>9</v>
      </c>
      <c r="L16" s="221"/>
      <c r="M16" s="221"/>
    </row>
    <row r="17" spans="1:13">
      <c r="A17" s="218" t="s">
        <v>28</v>
      </c>
      <c r="B17" s="219">
        <v>62</v>
      </c>
      <c r="C17" s="219">
        <v>49</v>
      </c>
      <c r="D17" s="219">
        <v>34</v>
      </c>
      <c r="E17" s="219">
        <v>38</v>
      </c>
      <c r="F17" s="220">
        <v>0</v>
      </c>
      <c r="G17" s="219">
        <v>19</v>
      </c>
      <c r="H17" s="219">
        <v>9</v>
      </c>
      <c r="I17" s="219">
        <v>8</v>
      </c>
      <c r="J17" s="219">
        <v>11</v>
      </c>
      <c r="K17" s="222">
        <v>0</v>
      </c>
      <c r="L17" s="221"/>
      <c r="M17" s="221"/>
    </row>
    <row r="18" spans="1:13">
      <c r="A18" s="218" t="s">
        <v>29</v>
      </c>
      <c r="B18" s="219">
        <v>52</v>
      </c>
      <c r="C18" s="219">
        <v>37</v>
      </c>
      <c r="D18" s="219">
        <v>34</v>
      </c>
      <c r="E18" s="219">
        <v>34</v>
      </c>
      <c r="F18" s="220">
        <v>25</v>
      </c>
      <c r="G18" s="219">
        <v>14</v>
      </c>
      <c r="H18" s="219">
        <v>13</v>
      </c>
      <c r="I18" s="219">
        <v>7</v>
      </c>
      <c r="J18" s="219">
        <v>8</v>
      </c>
      <c r="K18" s="222">
        <v>6</v>
      </c>
      <c r="L18" s="221"/>
      <c r="M18" s="221"/>
    </row>
    <row r="19" spans="1:13">
      <c r="A19" s="218" t="s">
        <v>32</v>
      </c>
      <c r="B19" s="219">
        <v>65</v>
      </c>
      <c r="C19" s="219">
        <v>41</v>
      </c>
      <c r="D19" s="219">
        <v>27</v>
      </c>
      <c r="E19" s="219">
        <v>26</v>
      </c>
      <c r="F19" s="220">
        <v>0</v>
      </c>
      <c r="G19" s="219">
        <v>14</v>
      </c>
      <c r="H19" s="219">
        <v>7</v>
      </c>
      <c r="I19" s="219">
        <v>3</v>
      </c>
      <c r="J19" s="219">
        <v>4</v>
      </c>
      <c r="K19" s="222">
        <v>0</v>
      </c>
      <c r="L19" s="221"/>
      <c r="M19" s="221"/>
    </row>
    <row r="20" spans="1:13">
      <c r="A20" s="218" t="s">
        <v>33</v>
      </c>
      <c r="B20" s="219">
        <v>151</v>
      </c>
      <c r="C20" s="219">
        <v>120</v>
      </c>
      <c r="D20" s="219">
        <v>85</v>
      </c>
      <c r="E20" s="219">
        <v>98</v>
      </c>
      <c r="F20" s="220">
        <v>0</v>
      </c>
      <c r="G20" s="219">
        <v>44</v>
      </c>
      <c r="H20" s="219">
        <v>34</v>
      </c>
      <c r="I20" s="219">
        <v>20</v>
      </c>
      <c r="J20" s="219">
        <v>24</v>
      </c>
      <c r="K20" s="222">
        <v>0</v>
      </c>
      <c r="L20" s="221"/>
      <c r="M20" s="221"/>
    </row>
    <row r="21" spans="1:13">
      <c r="A21" s="218" t="s">
        <v>34</v>
      </c>
      <c r="B21" s="219">
        <v>46</v>
      </c>
      <c r="C21" s="219">
        <v>37</v>
      </c>
      <c r="D21" s="219">
        <v>27</v>
      </c>
      <c r="E21" s="219">
        <v>0</v>
      </c>
      <c r="F21" s="220">
        <v>0</v>
      </c>
      <c r="G21" s="219">
        <v>14</v>
      </c>
      <c r="H21" s="219">
        <v>10</v>
      </c>
      <c r="I21" s="219">
        <v>8</v>
      </c>
      <c r="J21" s="219">
        <v>0</v>
      </c>
      <c r="K21" s="222">
        <v>0</v>
      </c>
      <c r="L21" s="221"/>
      <c r="M21" s="221"/>
    </row>
    <row r="22" spans="1:13">
      <c r="A22" s="218" t="s">
        <v>35</v>
      </c>
      <c r="B22" s="219">
        <v>48</v>
      </c>
      <c r="C22" s="219">
        <v>30</v>
      </c>
      <c r="D22" s="219">
        <v>33</v>
      </c>
      <c r="E22" s="219">
        <v>0</v>
      </c>
      <c r="F22" s="220">
        <v>0</v>
      </c>
      <c r="G22" s="219">
        <v>14</v>
      </c>
      <c r="H22" s="219">
        <v>7</v>
      </c>
      <c r="I22" s="219">
        <v>7</v>
      </c>
      <c r="J22" s="219">
        <v>0</v>
      </c>
      <c r="K22" s="222">
        <v>0</v>
      </c>
      <c r="L22" s="221"/>
      <c r="M22" s="221"/>
    </row>
    <row r="23" spans="1:13">
      <c r="A23" s="218" t="s">
        <v>36</v>
      </c>
      <c r="B23" s="219">
        <v>35</v>
      </c>
      <c r="C23" s="219">
        <v>29</v>
      </c>
      <c r="D23" s="219">
        <v>19</v>
      </c>
      <c r="E23" s="219">
        <v>0</v>
      </c>
      <c r="F23" s="220">
        <v>0</v>
      </c>
      <c r="G23" s="219">
        <v>7</v>
      </c>
      <c r="H23" s="219">
        <v>6</v>
      </c>
      <c r="I23" s="219">
        <v>4</v>
      </c>
      <c r="J23" s="219">
        <v>0</v>
      </c>
      <c r="K23" s="222">
        <v>0</v>
      </c>
      <c r="L23" s="221"/>
      <c r="M23" s="221"/>
    </row>
    <row r="24" spans="1:13">
      <c r="A24" s="218" t="s">
        <v>494</v>
      </c>
      <c r="B24" s="219">
        <v>0</v>
      </c>
      <c r="C24" s="219">
        <v>0</v>
      </c>
      <c r="D24" s="219">
        <v>1</v>
      </c>
      <c r="E24" s="219">
        <v>0</v>
      </c>
      <c r="F24" s="220">
        <v>0</v>
      </c>
      <c r="G24" s="219">
        <v>0</v>
      </c>
      <c r="H24" s="219">
        <v>0</v>
      </c>
      <c r="I24" s="219">
        <v>0</v>
      </c>
      <c r="J24" s="219">
        <v>0</v>
      </c>
      <c r="K24" s="222">
        <v>0</v>
      </c>
      <c r="L24" s="221"/>
      <c r="M24" s="221"/>
    </row>
    <row r="25" spans="1:13">
      <c r="A25" s="218" t="s">
        <v>228</v>
      </c>
      <c r="B25" s="219">
        <v>9</v>
      </c>
      <c r="C25" s="219">
        <v>12</v>
      </c>
      <c r="D25" s="219">
        <v>3</v>
      </c>
      <c r="E25" s="219">
        <v>24</v>
      </c>
      <c r="F25" s="220">
        <v>24</v>
      </c>
      <c r="G25" s="219">
        <v>3</v>
      </c>
      <c r="H25" s="219">
        <v>6</v>
      </c>
      <c r="I25" s="219">
        <v>1</v>
      </c>
      <c r="J25" s="219">
        <v>8</v>
      </c>
      <c r="K25" s="222">
        <v>5</v>
      </c>
      <c r="L25" s="221"/>
      <c r="M25" s="221"/>
    </row>
    <row r="26" spans="1:13">
      <c r="A26" s="218" t="s">
        <v>230</v>
      </c>
      <c r="B26" s="219">
        <v>0</v>
      </c>
      <c r="C26" s="219">
        <v>0</v>
      </c>
      <c r="D26" s="219">
        <v>0</v>
      </c>
      <c r="E26" s="219">
        <v>0</v>
      </c>
      <c r="F26" s="220">
        <v>0</v>
      </c>
      <c r="G26" s="219">
        <v>0</v>
      </c>
      <c r="H26" s="219">
        <v>0</v>
      </c>
      <c r="I26" s="219">
        <v>0</v>
      </c>
      <c r="J26" s="219">
        <v>0</v>
      </c>
      <c r="K26" s="222">
        <v>0</v>
      </c>
      <c r="L26" s="221"/>
      <c r="M26" s="108" t="s">
        <v>230</v>
      </c>
    </row>
    <row r="27" spans="1:13">
      <c r="A27" s="218" t="s">
        <v>218</v>
      </c>
      <c r="B27" s="219">
        <v>9</v>
      </c>
      <c r="C27" s="219">
        <v>6</v>
      </c>
      <c r="D27" s="219">
        <v>4</v>
      </c>
      <c r="E27" s="219">
        <v>4</v>
      </c>
      <c r="F27" s="220">
        <v>15</v>
      </c>
      <c r="G27" s="219">
        <v>3</v>
      </c>
      <c r="H27" s="219">
        <v>0</v>
      </c>
      <c r="I27" s="219">
        <v>0</v>
      </c>
      <c r="J27" s="219">
        <v>0</v>
      </c>
      <c r="K27" s="222">
        <v>2</v>
      </c>
      <c r="L27" s="221"/>
      <c r="M27" s="108" t="s">
        <v>218</v>
      </c>
    </row>
    <row r="28" spans="1:13">
      <c r="A28" s="218" t="s">
        <v>219</v>
      </c>
      <c r="B28" s="219">
        <v>2</v>
      </c>
      <c r="C28" s="219">
        <v>4</v>
      </c>
      <c r="D28" s="219">
        <v>0</v>
      </c>
      <c r="E28" s="219">
        <v>1</v>
      </c>
      <c r="F28" s="220">
        <v>2</v>
      </c>
      <c r="G28" s="219">
        <v>1</v>
      </c>
      <c r="H28" s="219">
        <v>1</v>
      </c>
      <c r="I28" s="219">
        <v>0</v>
      </c>
      <c r="J28" s="219">
        <v>1</v>
      </c>
      <c r="K28" s="222">
        <v>0</v>
      </c>
      <c r="L28" s="221"/>
      <c r="M28" s="108" t="s">
        <v>219</v>
      </c>
    </row>
    <row r="29" spans="1:13">
      <c r="A29" s="218" t="s">
        <v>231</v>
      </c>
      <c r="B29" s="219">
        <v>2</v>
      </c>
      <c r="C29" s="219">
        <v>0</v>
      </c>
      <c r="D29" s="219">
        <v>0</v>
      </c>
      <c r="E29" s="219">
        <v>0</v>
      </c>
      <c r="F29" s="220">
        <v>0</v>
      </c>
      <c r="G29" s="219">
        <v>2</v>
      </c>
      <c r="H29" s="219">
        <v>0</v>
      </c>
      <c r="I29" s="219">
        <v>0</v>
      </c>
      <c r="J29" s="219">
        <v>0</v>
      </c>
      <c r="K29" s="222">
        <v>0</v>
      </c>
      <c r="L29" s="221"/>
      <c r="M29" s="108" t="s">
        <v>231</v>
      </c>
    </row>
    <row r="30" spans="1:13">
      <c r="A30" s="218" t="s">
        <v>202</v>
      </c>
      <c r="B30" s="219">
        <v>6</v>
      </c>
      <c r="C30" s="219">
        <v>1</v>
      </c>
      <c r="D30" s="219">
        <v>4</v>
      </c>
      <c r="E30" s="219">
        <v>3</v>
      </c>
      <c r="F30" s="220">
        <v>3</v>
      </c>
      <c r="G30" s="219">
        <v>2</v>
      </c>
      <c r="H30" s="219">
        <v>0</v>
      </c>
      <c r="I30" s="219">
        <v>2</v>
      </c>
      <c r="J30" s="219">
        <v>1</v>
      </c>
      <c r="K30" s="222">
        <v>0</v>
      </c>
      <c r="L30" s="221"/>
      <c r="M30" s="108" t="s">
        <v>202</v>
      </c>
    </row>
    <row r="31" spans="1:13">
      <c r="A31" s="218" t="s">
        <v>203</v>
      </c>
      <c r="B31" s="219">
        <v>7</v>
      </c>
      <c r="C31" s="219">
        <v>2</v>
      </c>
      <c r="D31" s="219">
        <v>1</v>
      </c>
      <c r="E31" s="219">
        <v>3</v>
      </c>
      <c r="F31" s="220">
        <v>1</v>
      </c>
      <c r="G31" s="219">
        <v>0</v>
      </c>
      <c r="H31" s="219">
        <v>0</v>
      </c>
      <c r="I31" s="219">
        <v>0</v>
      </c>
      <c r="J31" s="219">
        <v>1</v>
      </c>
      <c r="K31" s="222">
        <v>0</v>
      </c>
      <c r="L31" s="221"/>
      <c r="M31" s="108" t="s">
        <v>203</v>
      </c>
    </row>
    <row r="32" spans="1:13">
      <c r="A32" s="218" t="s">
        <v>232</v>
      </c>
      <c r="B32" s="219">
        <v>156</v>
      </c>
      <c r="C32" s="219">
        <v>137</v>
      </c>
      <c r="D32" s="219">
        <v>106</v>
      </c>
      <c r="E32" s="219">
        <v>111</v>
      </c>
      <c r="F32" s="220">
        <v>129</v>
      </c>
      <c r="G32" s="219">
        <v>47</v>
      </c>
      <c r="H32" s="219">
        <v>34</v>
      </c>
      <c r="I32" s="219">
        <v>25</v>
      </c>
      <c r="J32" s="219">
        <v>29</v>
      </c>
      <c r="K32" s="222">
        <v>33</v>
      </c>
      <c r="L32" s="221"/>
      <c r="M32" s="108" t="s">
        <v>232</v>
      </c>
    </row>
    <row r="33" spans="1:13">
      <c r="A33" s="218" t="s">
        <v>233</v>
      </c>
      <c r="B33" s="219">
        <v>54</v>
      </c>
      <c r="C33" s="219">
        <v>52</v>
      </c>
      <c r="D33" s="219">
        <v>35</v>
      </c>
      <c r="E33" s="219">
        <v>36</v>
      </c>
      <c r="F33" s="220">
        <v>19</v>
      </c>
      <c r="G33" s="219">
        <v>17</v>
      </c>
      <c r="H33" s="219">
        <v>14</v>
      </c>
      <c r="I33" s="219">
        <v>14</v>
      </c>
      <c r="J33" s="219">
        <v>12</v>
      </c>
      <c r="K33" s="222">
        <v>4</v>
      </c>
      <c r="L33" s="221"/>
      <c r="M33" s="108" t="s">
        <v>233</v>
      </c>
    </row>
    <row r="34" spans="1:13">
      <c r="A34" s="218" t="s">
        <v>204</v>
      </c>
      <c r="B34" s="219">
        <v>1</v>
      </c>
      <c r="C34" s="219">
        <v>1</v>
      </c>
      <c r="D34" s="219">
        <v>3</v>
      </c>
      <c r="E34" s="219">
        <v>5</v>
      </c>
      <c r="F34" s="220">
        <v>5</v>
      </c>
      <c r="G34" s="219">
        <v>1</v>
      </c>
      <c r="H34" s="219">
        <v>1</v>
      </c>
      <c r="I34" s="219">
        <v>1</v>
      </c>
      <c r="J34" s="219">
        <v>2</v>
      </c>
      <c r="K34" s="222">
        <v>0</v>
      </c>
      <c r="L34" s="221"/>
      <c r="M34" s="108" t="s">
        <v>204</v>
      </c>
    </row>
    <row r="35" spans="1:13">
      <c r="A35" s="218" t="s">
        <v>205</v>
      </c>
      <c r="B35" s="219">
        <v>1</v>
      </c>
      <c r="C35" s="219">
        <v>3</v>
      </c>
      <c r="D35" s="219">
        <v>4</v>
      </c>
      <c r="E35" s="219">
        <v>0</v>
      </c>
      <c r="F35" s="220">
        <v>3</v>
      </c>
      <c r="G35" s="219">
        <v>0</v>
      </c>
      <c r="H35" s="219">
        <v>0</v>
      </c>
      <c r="I35" s="219">
        <v>0</v>
      </c>
      <c r="J35" s="219">
        <v>0</v>
      </c>
      <c r="K35" s="222">
        <v>0</v>
      </c>
      <c r="L35" s="221"/>
      <c r="M35" s="108" t="s">
        <v>205</v>
      </c>
    </row>
    <row r="36" spans="1:13">
      <c r="A36" s="218" t="s">
        <v>234</v>
      </c>
      <c r="B36" s="219">
        <v>0</v>
      </c>
      <c r="C36" s="219">
        <v>12</v>
      </c>
      <c r="D36" s="219">
        <v>7</v>
      </c>
      <c r="E36" s="219">
        <v>27</v>
      </c>
      <c r="F36" s="220">
        <v>15</v>
      </c>
      <c r="G36" s="219">
        <v>0</v>
      </c>
      <c r="H36" s="219">
        <v>9</v>
      </c>
      <c r="I36" s="219">
        <v>5</v>
      </c>
      <c r="J36" s="219">
        <v>6</v>
      </c>
      <c r="K36" s="222">
        <v>12</v>
      </c>
      <c r="L36" s="221"/>
      <c r="M36" s="221"/>
    </row>
    <row r="37" spans="1:13">
      <c r="A37" s="218" t="s">
        <v>235</v>
      </c>
      <c r="B37" s="219">
        <v>48</v>
      </c>
      <c r="C37" s="219">
        <v>50</v>
      </c>
      <c r="D37" s="219">
        <v>39</v>
      </c>
      <c r="E37" s="219">
        <v>39</v>
      </c>
      <c r="F37" s="220">
        <v>48</v>
      </c>
      <c r="G37" s="219">
        <v>7</v>
      </c>
      <c r="H37" s="219">
        <v>5</v>
      </c>
      <c r="I37" s="219">
        <v>3</v>
      </c>
      <c r="J37" s="219">
        <v>2</v>
      </c>
      <c r="K37" s="222">
        <v>3</v>
      </c>
      <c r="L37" s="221"/>
      <c r="M37" s="221"/>
    </row>
    <row r="38" spans="1:13">
      <c r="A38" s="218" t="s">
        <v>236</v>
      </c>
      <c r="B38" s="219">
        <v>0</v>
      </c>
      <c r="C38" s="219">
        <v>0</v>
      </c>
      <c r="D38" s="219">
        <v>9</v>
      </c>
      <c r="E38" s="219">
        <v>7</v>
      </c>
      <c r="F38" s="220">
        <v>11</v>
      </c>
      <c r="G38" s="219">
        <v>0</v>
      </c>
      <c r="H38" s="219">
        <v>0</v>
      </c>
      <c r="I38" s="219">
        <v>1</v>
      </c>
      <c r="J38" s="219">
        <v>1</v>
      </c>
      <c r="K38" s="222">
        <v>1</v>
      </c>
      <c r="L38" s="221"/>
      <c r="M38" s="221"/>
    </row>
    <row r="39" spans="1:13">
      <c r="A39" s="218" t="s">
        <v>206</v>
      </c>
      <c r="B39" s="219">
        <v>4</v>
      </c>
      <c r="C39" s="219">
        <v>0</v>
      </c>
      <c r="D39" s="219">
        <v>6</v>
      </c>
      <c r="E39" s="219">
        <v>0</v>
      </c>
      <c r="F39" s="220">
        <v>3</v>
      </c>
      <c r="G39" s="219">
        <v>1</v>
      </c>
      <c r="H39" s="219">
        <v>0</v>
      </c>
      <c r="I39" s="219">
        <v>0</v>
      </c>
      <c r="J39" s="219">
        <v>0</v>
      </c>
      <c r="K39" s="222">
        <v>2</v>
      </c>
      <c r="L39" s="221"/>
      <c r="M39" s="108" t="s">
        <v>206</v>
      </c>
    </row>
    <row r="40" spans="1:13">
      <c r="A40" s="218" t="s">
        <v>207</v>
      </c>
      <c r="B40" s="219">
        <v>6</v>
      </c>
      <c r="C40" s="219">
        <v>5</v>
      </c>
      <c r="D40" s="219">
        <v>1</v>
      </c>
      <c r="E40" s="219">
        <v>1</v>
      </c>
      <c r="F40" s="220">
        <v>0</v>
      </c>
      <c r="G40" s="219">
        <v>2</v>
      </c>
      <c r="H40" s="219">
        <v>3</v>
      </c>
      <c r="I40" s="219">
        <v>1</v>
      </c>
      <c r="J40" s="219">
        <v>0</v>
      </c>
      <c r="K40" s="222">
        <v>0</v>
      </c>
      <c r="L40" s="221"/>
      <c r="M40" s="108" t="s">
        <v>207</v>
      </c>
    </row>
    <row r="41" spans="1:13">
      <c r="A41" s="218" t="s">
        <v>220</v>
      </c>
      <c r="B41" s="219">
        <v>3</v>
      </c>
      <c r="C41" s="219">
        <v>3</v>
      </c>
      <c r="D41" s="219">
        <v>0</v>
      </c>
      <c r="E41" s="219">
        <v>0</v>
      </c>
      <c r="F41" s="220">
        <v>0</v>
      </c>
      <c r="G41" s="219">
        <v>1</v>
      </c>
      <c r="H41" s="219">
        <v>0</v>
      </c>
      <c r="I41" s="219">
        <v>0</v>
      </c>
      <c r="J41" s="219">
        <v>0</v>
      </c>
      <c r="K41" s="222">
        <v>0</v>
      </c>
      <c r="L41" s="221"/>
      <c r="M41" s="108" t="s">
        <v>220</v>
      </c>
    </row>
    <row r="42" spans="1:13">
      <c r="A42" s="218" t="s">
        <v>208</v>
      </c>
      <c r="B42" s="219">
        <v>1</v>
      </c>
      <c r="C42" s="219">
        <v>0</v>
      </c>
      <c r="D42" s="219">
        <v>0</v>
      </c>
      <c r="E42" s="219">
        <v>0</v>
      </c>
      <c r="F42" s="220">
        <v>0</v>
      </c>
      <c r="G42" s="219">
        <v>0</v>
      </c>
      <c r="H42" s="219">
        <v>0</v>
      </c>
      <c r="I42" s="219">
        <v>0</v>
      </c>
      <c r="J42" s="219">
        <v>0</v>
      </c>
      <c r="K42" s="222">
        <v>0</v>
      </c>
      <c r="L42" s="221"/>
      <c r="M42" s="108" t="s">
        <v>208</v>
      </c>
    </row>
    <row r="43" spans="1:13">
      <c r="A43" s="218" t="s">
        <v>209</v>
      </c>
      <c r="B43" s="219">
        <v>2</v>
      </c>
      <c r="C43" s="219">
        <v>7</v>
      </c>
      <c r="D43" s="219">
        <v>1</v>
      </c>
      <c r="E43" s="219">
        <v>0</v>
      </c>
      <c r="F43" s="220">
        <v>1</v>
      </c>
      <c r="G43" s="219">
        <v>1</v>
      </c>
      <c r="H43" s="219">
        <v>0</v>
      </c>
      <c r="I43" s="219">
        <v>0</v>
      </c>
      <c r="J43" s="219">
        <v>0</v>
      </c>
      <c r="K43" s="222">
        <v>1</v>
      </c>
      <c r="L43" s="221"/>
      <c r="M43" s="108" t="s">
        <v>209</v>
      </c>
    </row>
    <row r="44" spans="1:13">
      <c r="A44" s="218" t="s">
        <v>237</v>
      </c>
      <c r="B44" s="219">
        <v>146</v>
      </c>
      <c r="C44" s="219">
        <v>140</v>
      </c>
      <c r="D44" s="219">
        <v>119</v>
      </c>
      <c r="E44" s="219">
        <v>83</v>
      </c>
      <c r="F44" s="220">
        <v>104</v>
      </c>
      <c r="G44" s="219">
        <v>24</v>
      </c>
      <c r="H44" s="219">
        <v>23</v>
      </c>
      <c r="I44" s="219">
        <v>24</v>
      </c>
      <c r="J44" s="219">
        <v>12</v>
      </c>
      <c r="K44" s="222">
        <v>24</v>
      </c>
      <c r="L44" s="221"/>
      <c r="M44" s="108" t="s">
        <v>237</v>
      </c>
    </row>
    <row r="45" spans="1:13">
      <c r="A45" s="218" t="s">
        <v>221</v>
      </c>
      <c r="B45" s="219">
        <v>1</v>
      </c>
      <c r="C45" s="219">
        <v>2</v>
      </c>
      <c r="D45" s="219">
        <v>2</v>
      </c>
      <c r="E45" s="219">
        <v>4</v>
      </c>
      <c r="F45" s="220">
        <v>5</v>
      </c>
      <c r="G45" s="219">
        <v>1</v>
      </c>
      <c r="H45" s="219">
        <v>0</v>
      </c>
      <c r="I45" s="219">
        <v>0</v>
      </c>
      <c r="J45" s="219">
        <v>0</v>
      </c>
      <c r="K45" s="222">
        <v>1</v>
      </c>
      <c r="L45" s="221"/>
      <c r="M45" s="108" t="s">
        <v>221</v>
      </c>
    </row>
    <row r="46" spans="1:13">
      <c r="A46" s="218" t="s">
        <v>222</v>
      </c>
      <c r="B46" s="219">
        <v>5</v>
      </c>
      <c r="C46" s="219">
        <v>0</v>
      </c>
      <c r="D46" s="219">
        <v>0</v>
      </c>
      <c r="E46" s="219">
        <v>0</v>
      </c>
      <c r="F46" s="220">
        <v>0</v>
      </c>
      <c r="G46" s="219">
        <v>1</v>
      </c>
      <c r="H46" s="219">
        <v>0</v>
      </c>
      <c r="I46" s="219">
        <v>0</v>
      </c>
      <c r="J46" s="219">
        <v>0</v>
      </c>
      <c r="K46" s="222">
        <v>0</v>
      </c>
      <c r="L46" s="221"/>
      <c r="M46" s="108" t="s">
        <v>222</v>
      </c>
    </row>
    <row r="47" spans="1:13">
      <c r="A47" s="218" t="s">
        <v>238</v>
      </c>
      <c r="B47" s="219">
        <v>30</v>
      </c>
      <c r="C47" s="219">
        <v>53</v>
      </c>
      <c r="D47" s="219">
        <v>32</v>
      </c>
      <c r="E47" s="219">
        <v>29</v>
      </c>
      <c r="F47" s="220">
        <v>38</v>
      </c>
      <c r="G47" s="219">
        <v>5</v>
      </c>
      <c r="H47" s="219">
        <v>10</v>
      </c>
      <c r="I47" s="219">
        <v>12</v>
      </c>
      <c r="J47" s="219">
        <v>6</v>
      </c>
      <c r="K47" s="222">
        <v>11</v>
      </c>
      <c r="L47" s="221"/>
      <c r="M47" s="108" t="s">
        <v>238</v>
      </c>
    </row>
    <row r="48" spans="1:13">
      <c r="A48" s="218" t="s">
        <v>210</v>
      </c>
      <c r="B48" s="219">
        <v>1</v>
      </c>
      <c r="C48" s="219">
        <v>9</v>
      </c>
      <c r="D48" s="219">
        <v>9</v>
      </c>
      <c r="E48" s="219">
        <v>8</v>
      </c>
      <c r="F48" s="220">
        <v>3</v>
      </c>
      <c r="G48" s="219">
        <v>0</v>
      </c>
      <c r="H48" s="219">
        <v>4</v>
      </c>
      <c r="I48" s="219">
        <v>0</v>
      </c>
      <c r="J48" s="219">
        <v>0</v>
      </c>
      <c r="K48" s="222">
        <v>1</v>
      </c>
      <c r="L48" s="221"/>
      <c r="M48" s="108" t="s">
        <v>210</v>
      </c>
    </row>
    <row r="49" spans="1:13">
      <c r="A49" s="218" t="s">
        <v>211</v>
      </c>
      <c r="B49" s="219">
        <v>3</v>
      </c>
      <c r="C49" s="219">
        <v>0</v>
      </c>
      <c r="D49" s="219">
        <v>0</v>
      </c>
      <c r="E49" s="219">
        <v>0</v>
      </c>
      <c r="F49" s="220">
        <v>0</v>
      </c>
      <c r="G49" s="219">
        <v>1</v>
      </c>
      <c r="H49" s="219">
        <v>0</v>
      </c>
      <c r="I49" s="219">
        <v>0</v>
      </c>
      <c r="J49" s="219">
        <v>0</v>
      </c>
      <c r="K49" s="222">
        <v>0</v>
      </c>
      <c r="L49" s="221"/>
      <c r="M49" s="108" t="s">
        <v>211</v>
      </c>
    </row>
    <row r="50" spans="1:13">
      <c r="A50" s="218" t="s">
        <v>239</v>
      </c>
      <c r="B50" s="219">
        <v>9</v>
      </c>
      <c r="C50" s="219">
        <v>0</v>
      </c>
      <c r="D50" s="219">
        <v>0</v>
      </c>
      <c r="E50" s="219">
        <v>0</v>
      </c>
      <c r="F50" s="220">
        <v>0</v>
      </c>
      <c r="G50" s="219">
        <v>2</v>
      </c>
      <c r="H50" s="219">
        <v>0</v>
      </c>
      <c r="I50" s="219">
        <v>0</v>
      </c>
      <c r="J50" s="219">
        <v>0</v>
      </c>
      <c r="K50" s="222">
        <v>0</v>
      </c>
      <c r="L50" s="221"/>
      <c r="M50" s="108" t="s">
        <v>239</v>
      </c>
    </row>
    <row r="51" spans="1:13">
      <c r="A51" s="218" t="s">
        <v>212</v>
      </c>
      <c r="B51" s="219">
        <v>1</v>
      </c>
      <c r="C51" s="219">
        <v>0</v>
      </c>
      <c r="D51" s="219">
        <v>0</v>
      </c>
      <c r="E51" s="219">
        <v>0</v>
      </c>
      <c r="F51" s="220">
        <v>0</v>
      </c>
      <c r="G51" s="219">
        <v>0</v>
      </c>
      <c r="H51" s="219">
        <v>0</v>
      </c>
      <c r="I51" s="219">
        <v>0</v>
      </c>
      <c r="J51" s="219">
        <v>0</v>
      </c>
      <c r="K51" s="222">
        <v>0</v>
      </c>
      <c r="L51" s="221"/>
      <c r="M51" s="108" t="s">
        <v>212</v>
      </c>
    </row>
    <row r="52" spans="1:13">
      <c r="A52" s="218" t="s">
        <v>223</v>
      </c>
      <c r="B52" s="219">
        <v>1</v>
      </c>
      <c r="C52" s="219">
        <v>0</v>
      </c>
      <c r="D52" s="219">
        <v>0</v>
      </c>
      <c r="E52" s="219">
        <v>0</v>
      </c>
      <c r="F52" s="220">
        <v>0</v>
      </c>
      <c r="G52" s="219">
        <v>0</v>
      </c>
      <c r="H52" s="219">
        <v>0</v>
      </c>
      <c r="I52" s="219">
        <v>0</v>
      </c>
      <c r="J52" s="219">
        <v>0</v>
      </c>
      <c r="K52" s="222">
        <v>0</v>
      </c>
      <c r="L52" s="221"/>
      <c r="M52" s="108" t="s">
        <v>213</v>
      </c>
    </row>
    <row r="53" spans="1:13">
      <c r="A53" s="218" t="s">
        <v>213</v>
      </c>
      <c r="B53" s="219">
        <v>1</v>
      </c>
      <c r="C53" s="219">
        <v>0</v>
      </c>
      <c r="D53" s="219">
        <v>0</v>
      </c>
      <c r="E53" s="219">
        <v>0</v>
      </c>
      <c r="F53" s="220">
        <v>0</v>
      </c>
      <c r="G53" s="219">
        <v>0</v>
      </c>
      <c r="H53" s="219">
        <v>0</v>
      </c>
      <c r="I53" s="219">
        <v>0</v>
      </c>
      <c r="J53" s="219">
        <v>0</v>
      </c>
      <c r="K53" s="222">
        <v>0</v>
      </c>
      <c r="L53" s="221"/>
      <c r="M53" s="108" t="s">
        <v>240</v>
      </c>
    </row>
    <row r="54" spans="1:13">
      <c r="A54" s="218" t="s">
        <v>240</v>
      </c>
      <c r="B54" s="219">
        <v>56</v>
      </c>
      <c r="C54" s="219">
        <v>0</v>
      </c>
      <c r="D54" s="219">
        <v>0</v>
      </c>
      <c r="E54" s="219">
        <v>0</v>
      </c>
      <c r="F54" s="220">
        <v>0</v>
      </c>
      <c r="G54" s="219">
        <v>12</v>
      </c>
      <c r="H54" s="219">
        <v>0</v>
      </c>
      <c r="I54" s="219">
        <v>0</v>
      </c>
      <c r="J54" s="219">
        <v>0</v>
      </c>
      <c r="K54" s="222">
        <v>0</v>
      </c>
      <c r="L54" s="221"/>
      <c r="M54" s="221"/>
    </row>
    <row r="55" spans="1:13">
      <c r="A55" s="218" t="s">
        <v>60</v>
      </c>
      <c r="B55" s="219">
        <v>0</v>
      </c>
      <c r="C55" s="219">
        <v>0</v>
      </c>
      <c r="D55" s="219">
        <v>0</v>
      </c>
      <c r="E55" s="219">
        <v>55</v>
      </c>
      <c r="F55" s="220">
        <v>22</v>
      </c>
      <c r="G55" s="219">
        <v>0</v>
      </c>
      <c r="H55" s="219">
        <v>0</v>
      </c>
      <c r="I55" s="219">
        <v>0</v>
      </c>
      <c r="J55" s="219">
        <v>12</v>
      </c>
      <c r="K55" s="222">
        <v>8</v>
      </c>
      <c r="L55" s="221"/>
      <c r="M55" s="221"/>
    </row>
    <row r="56" spans="1:13">
      <c r="A56" s="218" t="s">
        <v>54</v>
      </c>
      <c r="B56" s="219">
        <v>1</v>
      </c>
      <c r="C56" s="219">
        <v>59</v>
      </c>
      <c r="D56" s="219">
        <v>33</v>
      </c>
      <c r="E56" s="219">
        <v>0</v>
      </c>
      <c r="F56" s="220">
        <v>0</v>
      </c>
      <c r="G56" s="219">
        <v>1</v>
      </c>
      <c r="H56" s="219">
        <v>12</v>
      </c>
      <c r="I56" s="219">
        <v>8</v>
      </c>
      <c r="J56" s="219">
        <v>0</v>
      </c>
      <c r="K56" s="222">
        <v>0</v>
      </c>
      <c r="L56" s="221"/>
      <c r="M56" s="221"/>
    </row>
    <row r="57" spans="1:13">
      <c r="A57" s="218" t="s">
        <v>55</v>
      </c>
      <c r="B57" s="219">
        <v>0</v>
      </c>
      <c r="C57" s="219">
        <v>0</v>
      </c>
      <c r="D57" s="219">
        <v>0</v>
      </c>
      <c r="E57" s="219">
        <v>0</v>
      </c>
      <c r="F57" s="220">
        <v>0</v>
      </c>
      <c r="G57" s="219">
        <v>0</v>
      </c>
      <c r="H57" s="219">
        <v>0</v>
      </c>
      <c r="I57" s="219">
        <v>0</v>
      </c>
      <c r="J57" s="219">
        <v>0</v>
      </c>
      <c r="K57" s="222">
        <v>0</v>
      </c>
      <c r="L57" s="221"/>
      <c r="M57" s="221"/>
    </row>
    <row r="58" spans="1:13">
      <c r="A58" s="218" t="s">
        <v>56</v>
      </c>
      <c r="B58" s="219">
        <v>19</v>
      </c>
      <c r="C58" s="219">
        <v>25</v>
      </c>
      <c r="D58" s="219">
        <v>22</v>
      </c>
      <c r="E58" s="219">
        <v>0</v>
      </c>
      <c r="F58" s="220">
        <v>0</v>
      </c>
      <c r="G58" s="219">
        <v>2</v>
      </c>
      <c r="H58" s="219">
        <v>6</v>
      </c>
      <c r="I58" s="219">
        <v>5</v>
      </c>
      <c r="J58" s="219">
        <v>0</v>
      </c>
      <c r="K58" s="222">
        <v>0</v>
      </c>
      <c r="L58" s="221"/>
      <c r="M58" s="221"/>
    </row>
    <row r="59" spans="1:13">
      <c r="A59" s="218" t="s">
        <v>57</v>
      </c>
      <c r="B59" s="219">
        <v>24</v>
      </c>
      <c r="C59" s="219">
        <v>0</v>
      </c>
      <c r="D59" s="219">
        <v>0</v>
      </c>
      <c r="E59" s="219">
        <v>0</v>
      </c>
      <c r="F59" s="220">
        <v>0</v>
      </c>
      <c r="G59" s="219">
        <v>4</v>
      </c>
      <c r="H59" s="219">
        <v>0</v>
      </c>
      <c r="I59" s="219">
        <v>0</v>
      </c>
      <c r="J59" s="219">
        <v>0</v>
      </c>
      <c r="K59" s="222">
        <v>0</v>
      </c>
      <c r="L59" s="221"/>
      <c r="M59" s="221"/>
    </row>
    <row r="60" spans="1:13">
      <c r="A60" s="218" t="s">
        <v>58</v>
      </c>
      <c r="B60" s="219">
        <v>54</v>
      </c>
      <c r="C60" s="219">
        <v>0</v>
      </c>
      <c r="D60" s="219">
        <v>0</v>
      </c>
      <c r="E60" s="219">
        <v>0</v>
      </c>
      <c r="F60" s="220">
        <v>0</v>
      </c>
      <c r="G60" s="219">
        <v>11</v>
      </c>
      <c r="H60" s="219">
        <v>0</v>
      </c>
      <c r="I60" s="219">
        <v>0</v>
      </c>
      <c r="J60" s="219">
        <v>0</v>
      </c>
      <c r="K60" s="222">
        <v>0</v>
      </c>
      <c r="L60" s="221"/>
      <c r="M60" s="221"/>
    </row>
    <row r="61" spans="1:13">
      <c r="A61" s="218" t="s">
        <v>59</v>
      </c>
      <c r="B61" s="219">
        <v>8</v>
      </c>
      <c r="C61" s="219">
        <v>0</v>
      </c>
      <c r="D61" s="219">
        <v>0</v>
      </c>
      <c r="E61" s="219">
        <v>0</v>
      </c>
      <c r="F61" s="220">
        <v>0</v>
      </c>
      <c r="G61" s="219">
        <v>1</v>
      </c>
      <c r="H61" s="219">
        <v>0</v>
      </c>
      <c r="I61" s="219">
        <v>0</v>
      </c>
      <c r="J61" s="219">
        <v>0</v>
      </c>
      <c r="K61" s="222">
        <v>0</v>
      </c>
      <c r="L61" s="221"/>
      <c r="M61" s="221"/>
    </row>
    <row r="62" spans="1:13">
      <c r="A62" s="218" t="s">
        <v>241</v>
      </c>
      <c r="B62" s="219">
        <v>10</v>
      </c>
      <c r="C62" s="219">
        <v>6</v>
      </c>
      <c r="D62" s="219">
        <v>10</v>
      </c>
      <c r="E62" s="219">
        <v>7</v>
      </c>
      <c r="F62" s="220">
        <v>3</v>
      </c>
      <c r="G62" s="219">
        <v>1</v>
      </c>
      <c r="H62" s="219">
        <v>2</v>
      </c>
      <c r="I62" s="219">
        <v>1</v>
      </c>
      <c r="J62" s="219">
        <v>4</v>
      </c>
      <c r="K62" s="222">
        <v>1</v>
      </c>
      <c r="L62" s="221"/>
      <c r="M62" s="221"/>
    </row>
    <row r="63" spans="1:13">
      <c r="A63" s="218" t="s">
        <v>52</v>
      </c>
      <c r="B63" s="219">
        <v>0</v>
      </c>
      <c r="C63" s="219">
        <v>1</v>
      </c>
      <c r="D63" s="219">
        <v>0</v>
      </c>
      <c r="E63" s="219">
        <v>0</v>
      </c>
      <c r="F63" s="220">
        <v>0</v>
      </c>
      <c r="G63" s="219">
        <v>0</v>
      </c>
      <c r="H63" s="219">
        <v>1</v>
      </c>
      <c r="I63" s="219">
        <v>0</v>
      </c>
      <c r="J63" s="219">
        <v>0</v>
      </c>
      <c r="K63" s="222">
        <v>0</v>
      </c>
      <c r="L63" s="221"/>
      <c r="M63" s="221"/>
    </row>
    <row r="64" spans="1:13">
      <c r="A64" s="218" t="s">
        <v>672</v>
      </c>
      <c r="B64" s="219">
        <v>0</v>
      </c>
      <c r="C64" s="219">
        <v>0</v>
      </c>
      <c r="D64" s="219">
        <v>0</v>
      </c>
      <c r="E64" s="219">
        <v>0</v>
      </c>
      <c r="F64" s="220">
        <v>106</v>
      </c>
      <c r="G64" s="219">
        <v>0</v>
      </c>
      <c r="H64" s="219">
        <v>0</v>
      </c>
      <c r="I64" s="219">
        <v>0</v>
      </c>
      <c r="J64" s="219">
        <v>0</v>
      </c>
      <c r="K64" s="222">
        <v>27</v>
      </c>
      <c r="L64" s="221"/>
      <c r="M64" s="221"/>
    </row>
    <row r="65" spans="1:13">
      <c r="A65" s="218" t="s">
        <v>90</v>
      </c>
      <c r="B65" s="219">
        <v>4</v>
      </c>
      <c r="C65" s="219">
        <v>0</v>
      </c>
      <c r="D65" s="219">
        <v>0</v>
      </c>
      <c r="E65" s="219">
        <v>0</v>
      </c>
      <c r="F65" s="220">
        <v>0</v>
      </c>
      <c r="G65" s="219">
        <v>1</v>
      </c>
      <c r="H65" s="219">
        <v>0</v>
      </c>
      <c r="I65" s="219">
        <v>0</v>
      </c>
      <c r="J65" s="219">
        <v>0</v>
      </c>
      <c r="K65" s="222">
        <v>0</v>
      </c>
      <c r="L65" s="221"/>
      <c r="M65" s="221"/>
    </row>
    <row r="66" spans="1:13">
      <c r="A66" s="218" t="s">
        <v>91</v>
      </c>
      <c r="B66" s="219">
        <v>1</v>
      </c>
      <c r="C66" s="219">
        <v>0</v>
      </c>
      <c r="D66" s="219">
        <v>0</v>
      </c>
      <c r="E66" s="219">
        <v>0</v>
      </c>
      <c r="F66" s="220">
        <v>0</v>
      </c>
      <c r="G66" s="219">
        <v>0</v>
      </c>
      <c r="H66" s="219">
        <v>0</v>
      </c>
      <c r="I66" s="219">
        <v>0</v>
      </c>
      <c r="J66" s="219">
        <v>0</v>
      </c>
      <c r="K66" s="222">
        <v>0</v>
      </c>
      <c r="L66" s="221"/>
      <c r="M66" s="221"/>
    </row>
    <row r="67" spans="1:13">
      <c r="A67" s="218" t="s">
        <v>66</v>
      </c>
      <c r="B67" s="219">
        <v>0</v>
      </c>
      <c r="C67" s="219">
        <v>0</v>
      </c>
      <c r="D67" s="219">
        <v>0</v>
      </c>
      <c r="E67" s="219">
        <v>2</v>
      </c>
      <c r="F67" s="220">
        <v>1</v>
      </c>
      <c r="G67" s="219">
        <v>0</v>
      </c>
      <c r="H67" s="219">
        <v>0</v>
      </c>
      <c r="I67" s="219">
        <v>0</v>
      </c>
      <c r="J67" s="219">
        <v>1</v>
      </c>
      <c r="K67" s="222">
        <v>1</v>
      </c>
      <c r="L67" s="221"/>
      <c r="M67" s="221"/>
    </row>
    <row r="68" spans="1:13">
      <c r="A68" s="218" t="s">
        <v>51</v>
      </c>
      <c r="B68" s="219">
        <v>95</v>
      </c>
      <c r="C68" s="219">
        <v>70</v>
      </c>
      <c r="D68" s="219">
        <v>36</v>
      </c>
      <c r="E68" s="219">
        <v>41</v>
      </c>
      <c r="F68" s="220">
        <v>40</v>
      </c>
      <c r="G68" s="219">
        <v>35</v>
      </c>
      <c r="H68" s="219">
        <v>17</v>
      </c>
      <c r="I68" s="219">
        <v>12</v>
      </c>
      <c r="J68" s="219">
        <v>10</v>
      </c>
      <c r="K68" s="222">
        <v>9</v>
      </c>
      <c r="L68" s="221"/>
      <c r="M68" s="221"/>
    </row>
    <row r="69" spans="1:13">
      <c r="A69" s="218" t="s">
        <v>242</v>
      </c>
      <c r="B69" s="219">
        <v>5</v>
      </c>
      <c r="C69" s="219">
        <v>4</v>
      </c>
      <c r="D69" s="219">
        <v>1</v>
      </c>
      <c r="E69" s="219">
        <v>5</v>
      </c>
      <c r="F69" s="220">
        <v>2</v>
      </c>
      <c r="G69" s="219">
        <v>2</v>
      </c>
      <c r="H69" s="219">
        <v>3</v>
      </c>
      <c r="I69" s="219">
        <v>0</v>
      </c>
      <c r="J69" s="219">
        <v>2</v>
      </c>
      <c r="K69" s="222">
        <v>1</v>
      </c>
      <c r="L69" s="221"/>
      <c r="M69" s="221"/>
    </row>
    <row r="70" spans="1:13">
      <c r="A70" s="218" t="s">
        <v>243</v>
      </c>
      <c r="B70" s="219">
        <v>0</v>
      </c>
      <c r="C70" s="219">
        <v>0</v>
      </c>
      <c r="D70" s="219">
        <v>2</v>
      </c>
      <c r="E70" s="219">
        <v>1</v>
      </c>
      <c r="F70" s="220">
        <v>0</v>
      </c>
      <c r="G70" s="219">
        <v>0</v>
      </c>
      <c r="H70" s="219">
        <v>0</v>
      </c>
      <c r="I70" s="219">
        <v>0</v>
      </c>
      <c r="J70" s="219">
        <v>0</v>
      </c>
      <c r="K70" s="222">
        <v>0</v>
      </c>
      <c r="L70" s="221"/>
      <c r="M70" s="221"/>
    </row>
    <row r="71" spans="1:13">
      <c r="A71" s="218" t="s">
        <v>244</v>
      </c>
      <c r="B71" s="219">
        <v>3</v>
      </c>
      <c r="C71" s="219">
        <v>1</v>
      </c>
      <c r="D71" s="219">
        <v>2</v>
      </c>
      <c r="E71" s="219">
        <v>0</v>
      </c>
      <c r="F71" s="220">
        <v>1</v>
      </c>
      <c r="G71" s="219">
        <v>1</v>
      </c>
      <c r="H71" s="219">
        <v>0</v>
      </c>
      <c r="I71" s="219">
        <v>0</v>
      </c>
      <c r="J71" s="219">
        <v>0</v>
      </c>
      <c r="K71" s="222">
        <v>0</v>
      </c>
      <c r="L71" s="221"/>
      <c r="M71" s="221"/>
    </row>
    <row r="72" spans="1:13">
      <c r="A72" s="218" t="s">
        <v>245</v>
      </c>
      <c r="B72" s="219">
        <v>1</v>
      </c>
      <c r="C72" s="219">
        <v>3</v>
      </c>
      <c r="D72" s="219">
        <v>2</v>
      </c>
      <c r="E72" s="219">
        <v>2</v>
      </c>
      <c r="F72" s="220">
        <v>3</v>
      </c>
      <c r="G72" s="219">
        <v>1</v>
      </c>
      <c r="H72" s="219">
        <v>0</v>
      </c>
      <c r="I72" s="219">
        <v>1</v>
      </c>
      <c r="J72" s="219">
        <v>0</v>
      </c>
      <c r="K72" s="222">
        <v>0</v>
      </c>
      <c r="L72" s="221"/>
      <c r="M72" s="221"/>
    </row>
    <row r="73" spans="1:13">
      <c r="A73" s="218" t="s">
        <v>673</v>
      </c>
      <c r="B73" s="219">
        <v>0</v>
      </c>
      <c r="C73" s="219">
        <v>0</v>
      </c>
      <c r="D73" s="219">
        <v>0</v>
      </c>
      <c r="E73" s="219">
        <v>0</v>
      </c>
      <c r="F73" s="220">
        <v>68</v>
      </c>
      <c r="G73" s="219">
        <v>0</v>
      </c>
      <c r="H73" s="219">
        <v>0</v>
      </c>
      <c r="I73" s="219">
        <v>0</v>
      </c>
      <c r="J73" s="219">
        <v>0</v>
      </c>
      <c r="K73" s="222">
        <v>11</v>
      </c>
      <c r="L73" s="221"/>
      <c r="M73" s="221"/>
    </row>
    <row r="74" spans="1:13">
      <c r="A74" s="218" t="s">
        <v>44</v>
      </c>
      <c r="B74" s="219">
        <v>3</v>
      </c>
      <c r="C74" s="219">
        <v>2</v>
      </c>
      <c r="D74" s="219">
        <v>2</v>
      </c>
      <c r="E74" s="219">
        <v>1</v>
      </c>
      <c r="F74" s="220">
        <v>1</v>
      </c>
      <c r="G74" s="219">
        <v>0</v>
      </c>
      <c r="H74" s="219">
        <v>0</v>
      </c>
      <c r="I74" s="219">
        <v>2</v>
      </c>
      <c r="J74" s="219">
        <v>1</v>
      </c>
      <c r="K74" s="222">
        <v>0</v>
      </c>
      <c r="L74" s="221"/>
      <c r="M74" s="221"/>
    </row>
    <row r="75" spans="1:13">
      <c r="A75" s="218" t="s">
        <v>49</v>
      </c>
      <c r="B75" s="219">
        <v>109</v>
      </c>
      <c r="C75" s="219">
        <v>78</v>
      </c>
      <c r="D75" s="219">
        <v>27</v>
      </c>
      <c r="E75" s="219">
        <v>27</v>
      </c>
      <c r="F75" s="220">
        <v>24</v>
      </c>
      <c r="G75" s="219">
        <v>37</v>
      </c>
      <c r="H75" s="219">
        <v>24</v>
      </c>
      <c r="I75" s="219">
        <v>13</v>
      </c>
      <c r="J75" s="219">
        <v>12</v>
      </c>
      <c r="K75" s="222">
        <v>4</v>
      </c>
      <c r="L75" s="221"/>
      <c r="M75" s="221"/>
    </row>
    <row r="76" spans="1:13">
      <c r="A76" s="218" t="s">
        <v>89</v>
      </c>
      <c r="B76" s="219">
        <v>64</v>
      </c>
      <c r="C76" s="219">
        <v>63</v>
      </c>
      <c r="D76" s="219">
        <v>43</v>
      </c>
      <c r="E76" s="219">
        <v>60</v>
      </c>
      <c r="F76" s="220">
        <v>58</v>
      </c>
      <c r="G76" s="219">
        <v>16</v>
      </c>
      <c r="H76" s="219">
        <v>12</v>
      </c>
      <c r="I76" s="219">
        <v>4</v>
      </c>
      <c r="J76" s="219">
        <v>10</v>
      </c>
      <c r="K76" s="222">
        <v>10</v>
      </c>
      <c r="L76" s="221"/>
      <c r="M76" s="221"/>
    </row>
    <row r="77" spans="1:13">
      <c r="A77" s="218" t="s">
        <v>45</v>
      </c>
      <c r="B77" s="219">
        <v>0</v>
      </c>
      <c r="C77" s="219">
        <v>2</v>
      </c>
      <c r="D77" s="219">
        <v>4</v>
      </c>
      <c r="E77" s="219">
        <v>5</v>
      </c>
      <c r="F77" s="220">
        <v>1</v>
      </c>
      <c r="G77" s="219">
        <v>0</v>
      </c>
      <c r="H77" s="219">
        <v>0</v>
      </c>
      <c r="I77" s="219">
        <v>2</v>
      </c>
      <c r="J77" s="219">
        <v>2</v>
      </c>
      <c r="K77" s="222">
        <v>1</v>
      </c>
      <c r="L77" s="221"/>
      <c r="M77" s="221"/>
    </row>
    <row r="78" spans="1:13">
      <c r="A78" s="218" t="s">
        <v>246</v>
      </c>
      <c r="B78" s="219">
        <v>54</v>
      </c>
      <c r="C78" s="219">
        <v>12</v>
      </c>
      <c r="D78" s="219">
        <v>17</v>
      </c>
      <c r="E78" s="219">
        <v>15</v>
      </c>
      <c r="F78" s="220">
        <v>12</v>
      </c>
      <c r="G78" s="219">
        <v>15</v>
      </c>
      <c r="H78" s="219">
        <v>2</v>
      </c>
      <c r="I78" s="219">
        <v>1</v>
      </c>
      <c r="J78" s="219">
        <v>2</v>
      </c>
      <c r="K78" s="222">
        <v>3</v>
      </c>
      <c r="L78" s="221"/>
      <c r="M78" s="221"/>
    </row>
    <row r="79" spans="1:13">
      <c r="A79" s="218" t="s">
        <v>674</v>
      </c>
      <c r="B79" s="219">
        <v>0</v>
      </c>
      <c r="C79" s="219">
        <v>0</v>
      </c>
      <c r="D79" s="219">
        <v>0</v>
      </c>
      <c r="E79" s="219">
        <v>0</v>
      </c>
      <c r="F79" s="220">
        <v>25</v>
      </c>
      <c r="G79" s="219">
        <v>0</v>
      </c>
      <c r="H79" s="219">
        <v>0</v>
      </c>
      <c r="I79" s="219">
        <v>0</v>
      </c>
      <c r="J79" s="219">
        <v>0</v>
      </c>
      <c r="K79" s="222">
        <v>9</v>
      </c>
      <c r="L79" s="221"/>
      <c r="M79" s="221"/>
    </row>
    <row r="80" spans="1:13">
      <c r="A80" s="218" t="s">
        <v>67</v>
      </c>
      <c r="B80" s="219">
        <v>24</v>
      </c>
      <c r="C80" s="219">
        <v>19</v>
      </c>
      <c r="D80" s="219">
        <v>13</v>
      </c>
      <c r="E80" s="219">
        <v>15</v>
      </c>
      <c r="F80" s="220">
        <v>19</v>
      </c>
      <c r="G80" s="219">
        <v>12</v>
      </c>
      <c r="H80" s="219">
        <v>6</v>
      </c>
      <c r="I80" s="219">
        <v>7</v>
      </c>
      <c r="J80" s="219">
        <v>9</v>
      </c>
      <c r="K80" s="222">
        <v>10</v>
      </c>
      <c r="L80" s="221"/>
      <c r="M80" s="221"/>
    </row>
    <row r="81" spans="1:13">
      <c r="A81" s="218" t="s">
        <v>68</v>
      </c>
      <c r="B81" s="219">
        <v>26</v>
      </c>
      <c r="C81" s="219">
        <v>14</v>
      </c>
      <c r="D81" s="219">
        <v>11</v>
      </c>
      <c r="E81" s="219">
        <v>10</v>
      </c>
      <c r="F81" s="220">
        <v>15</v>
      </c>
      <c r="G81" s="219">
        <v>14</v>
      </c>
      <c r="H81" s="219">
        <v>8</v>
      </c>
      <c r="I81" s="219">
        <v>6</v>
      </c>
      <c r="J81" s="219">
        <v>3</v>
      </c>
      <c r="K81" s="222">
        <v>6</v>
      </c>
      <c r="L81" s="221"/>
      <c r="M81" s="221"/>
    </row>
    <row r="82" spans="1:13">
      <c r="A82" s="218" t="s">
        <v>38</v>
      </c>
      <c r="B82" s="219">
        <v>0</v>
      </c>
      <c r="C82" s="219">
        <v>0</v>
      </c>
      <c r="D82" s="219">
        <v>0</v>
      </c>
      <c r="E82" s="219">
        <v>25</v>
      </c>
      <c r="F82" s="220">
        <v>28</v>
      </c>
      <c r="G82" s="219">
        <v>0</v>
      </c>
      <c r="H82" s="219">
        <v>0</v>
      </c>
      <c r="I82" s="219">
        <v>0</v>
      </c>
      <c r="J82" s="219">
        <v>3</v>
      </c>
      <c r="K82" s="222">
        <v>5</v>
      </c>
      <c r="L82" s="221"/>
      <c r="M82" s="221"/>
    </row>
    <row r="83" spans="1:13">
      <c r="A83" s="218" t="s">
        <v>53</v>
      </c>
      <c r="B83" s="219">
        <v>14</v>
      </c>
      <c r="C83" s="219">
        <v>17</v>
      </c>
      <c r="D83" s="219">
        <v>6</v>
      </c>
      <c r="E83" s="219">
        <v>4</v>
      </c>
      <c r="F83" s="220">
        <v>0</v>
      </c>
      <c r="G83" s="219">
        <v>3</v>
      </c>
      <c r="H83" s="219">
        <v>4</v>
      </c>
      <c r="I83" s="219">
        <v>0</v>
      </c>
      <c r="J83" s="219">
        <v>0</v>
      </c>
      <c r="K83" s="222">
        <v>0</v>
      </c>
      <c r="L83" s="221"/>
      <c r="M83" s="221"/>
    </row>
    <row r="84" spans="1:13">
      <c r="A84" s="218" t="s">
        <v>87</v>
      </c>
      <c r="B84" s="219">
        <v>106</v>
      </c>
      <c r="C84" s="219">
        <v>113</v>
      </c>
      <c r="D84" s="219">
        <v>72</v>
      </c>
      <c r="E84" s="219">
        <v>88</v>
      </c>
      <c r="F84" s="220">
        <v>81</v>
      </c>
      <c r="G84" s="219">
        <v>18</v>
      </c>
      <c r="H84" s="219">
        <v>12</v>
      </c>
      <c r="I84" s="219">
        <v>7</v>
      </c>
      <c r="J84" s="219">
        <v>10</v>
      </c>
      <c r="K84" s="222">
        <v>7</v>
      </c>
      <c r="L84" s="221"/>
      <c r="M84" s="221"/>
    </row>
    <row r="85" spans="1:13">
      <c r="A85" s="218" t="s">
        <v>88</v>
      </c>
      <c r="B85" s="219">
        <v>0</v>
      </c>
      <c r="C85" s="219">
        <v>0</v>
      </c>
      <c r="D85" s="219">
        <v>0</v>
      </c>
      <c r="E85" s="219">
        <v>0</v>
      </c>
      <c r="F85" s="220">
        <v>0</v>
      </c>
      <c r="G85" s="219">
        <v>0</v>
      </c>
      <c r="H85" s="219">
        <v>0</v>
      </c>
      <c r="I85" s="219">
        <v>0</v>
      </c>
      <c r="J85" s="219">
        <v>0</v>
      </c>
      <c r="K85" s="222">
        <v>0</v>
      </c>
      <c r="L85" s="221"/>
      <c r="M85" s="221"/>
    </row>
    <row r="86" spans="1:13">
      <c r="A86" s="218" t="s">
        <v>94</v>
      </c>
      <c r="B86" s="219">
        <v>784</v>
      </c>
      <c r="C86" s="223">
        <v>738</v>
      </c>
      <c r="D86" s="223">
        <v>599</v>
      </c>
      <c r="E86" s="223">
        <v>610</v>
      </c>
      <c r="F86" s="224">
        <v>682</v>
      </c>
      <c r="G86" s="219">
        <v>159</v>
      </c>
      <c r="H86" s="219">
        <v>137</v>
      </c>
      <c r="I86" s="219">
        <v>97</v>
      </c>
      <c r="J86" s="219">
        <v>111</v>
      </c>
      <c r="K86" s="222">
        <v>99</v>
      </c>
      <c r="L86" s="221"/>
      <c r="M86" s="221"/>
    </row>
    <row r="87" spans="1:13">
      <c r="A87" s="218" t="s">
        <v>247</v>
      </c>
      <c r="B87" s="219">
        <v>0</v>
      </c>
      <c r="C87" s="219">
        <v>74</v>
      </c>
      <c r="D87" s="219">
        <v>98</v>
      </c>
      <c r="E87" s="219">
        <v>83</v>
      </c>
      <c r="F87" s="220">
        <v>84</v>
      </c>
      <c r="G87" s="219">
        <v>0</v>
      </c>
      <c r="H87" s="219">
        <v>22</v>
      </c>
      <c r="I87" s="219">
        <v>24</v>
      </c>
      <c r="J87" s="219">
        <v>17</v>
      </c>
      <c r="K87" s="222">
        <v>21</v>
      </c>
      <c r="L87" s="108" t="s">
        <v>247</v>
      </c>
      <c r="M87" s="221"/>
    </row>
    <row r="88" spans="1:13">
      <c r="A88" s="218" t="s">
        <v>214</v>
      </c>
      <c r="B88" s="219">
        <v>0</v>
      </c>
      <c r="C88" s="219">
        <v>0</v>
      </c>
      <c r="D88" s="219">
        <v>2</v>
      </c>
      <c r="E88" s="219">
        <v>2</v>
      </c>
      <c r="F88" s="220">
        <v>5</v>
      </c>
      <c r="G88" s="219">
        <v>0</v>
      </c>
      <c r="H88" s="219">
        <v>0</v>
      </c>
      <c r="I88" s="219">
        <v>0</v>
      </c>
      <c r="J88" s="219">
        <v>0</v>
      </c>
      <c r="K88" s="222">
        <v>1</v>
      </c>
      <c r="L88" s="108" t="s">
        <v>214</v>
      </c>
      <c r="M88" s="221"/>
    </row>
    <row r="89" spans="1:13">
      <c r="A89" s="218" t="s">
        <v>215</v>
      </c>
      <c r="B89" s="219">
        <v>0</v>
      </c>
      <c r="C89" s="219">
        <v>0</v>
      </c>
      <c r="D89" s="219">
        <v>2</v>
      </c>
      <c r="E89" s="219">
        <v>0</v>
      </c>
      <c r="F89" s="220">
        <v>0</v>
      </c>
      <c r="G89" s="219">
        <v>0</v>
      </c>
      <c r="H89" s="219">
        <v>0</v>
      </c>
      <c r="I89" s="219">
        <v>0</v>
      </c>
      <c r="J89" s="219">
        <v>0</v>
      </c>
      <c r="K89" s="222">
        <v>0</v>
      </c>
      <c r="L89" s="108" t="s">
        <v>224</v>
      </c>
      <c r="M89" s="221"/>
    </row>
    <row r="90" spans="1:13">
      <c r="A90" s="218" t="s">
        <v>224</v>
      </c>
      <c r="B90" s="219">
        <v>0</v>
      </c>
      <c r="C90" s="219">
        <v>0</v>
      </c>
      <c r="D90" s="219">
        <v>1</v>
      </c>
      <c r="E90" s="219">
        <v>1</v>
      </c>
      <c r="F90" s="220">
        <v>2</v>
      </c>
      <c r="G90" s="219">
        <v>0</v>
      </c>
      <c r="H90" s="219">
        <v>0</v>
      </c>
      <c r="I90" s="219">
        <v>0</v>
      </c>
      <c r="J90" s="219">
        <v>0</v>
      </c>
      <c r="K90" s="222">
        <v>1</v>
      </c>
      <c r="L90" s="108" t="s">
        <v>675</v>
      </c>
      <c r="M90" s="221"/>
    </row>
    <row r="91" spans="1:13">
      <c r="A91" s="218" t="s">
        <v>675</v>
      </c>
      <c r="B91" s="219">
        <v>0</v>
      </c>
      <c r="C91" s="219">
        <v>0</v>
      </c>
      <c r="D91" s="219">
        <v>0</v>
      </c>
      <c r="E91" s="219">
        <v>0</v>
      </c>
      <c r="F91" s="220">
        <v>1</v>
      </c>
      <c r="G91" s="219">
        <v>0</v>
      </c>
      <c r="H91" s="219">
        <v>0</v>
      </c>
      <c r="I91" s="219">
        <v>0</v>
      </c>
      <c r="J91" s="219">
        <v>0</v>
      </c>
      <c r="K91" s="222">
        <v>1</v>
      </c>
      <c r="L91" s="108" t="s">
        <v>216</v>
      </c>
      <c r="M91" s="221"/>
    </row>
    <row r="92" spans="1:13">
      <c r="A92" s="218" t="s">
        <v>216</v>
      </c>
      <c r="B92" s="219">
        <v>0</v>
      </c>
      <c r="C92" s="219">
        <v>3</v>
      </c>
      <c r="D92" s="219">
        <v>4</v>
      </c>
      <c r="E92" s="219">
        <v>2</v>
      </c>
      <c r="F92" s="220">
        <v>1</v>
      </c>
      <c r="G92" s="219">
        <v>0</v>
      </c>
      <c r="H92" s="219">
        <v>1</v>
      </c>
      <c r="I92" s="219">
        <v>2</v>
      </c>
      <c r="J92" s="219">
        <v>0</v>
      </c>
      <c r="K92" s="222">
        <v>0</v>
      </c>
      <c r="L92" s="108" t="s">
        <v>217</v>
      </c>
      <c r="M92" s="221"/>
    </row>
    <row r="93" spans="1:13">
      <c r="A93" s="218" t="s">
        <v>217</v>
      </c>
      <c r="B93" s="219">
        <v>0</v>
      </c>
      <c r="C93" s="219">
        <v>0</v>
      </c>
      <c r="D93" s="219">
        <v>1</v>
      </c>
      <c r="E93" s="219">
        <v>0</v>
      </c>
      <c r="F93" s="220">
        <v>0</v>
      </c>
      <c r="G93" s="219">
        <v>0</v>
      </c>
      <c r="H93" s="219">
        <v>0</v>
      </c>
      <c r="I93" s="219">
        <v>0</v>
      </c>
      <c r="J93" s="219">
        <v>0</v>
      </c>
      <c r="K93" s="222">
        <v>0</v>
      </c>
      <c r="L93" s="108" t="s">
        <v>248</v>
      </c>
      <c r="M93" s="221"/>
    </row>
    <row r="94" spans="1:13">
      <c r="A94" s="218" t="s">
        <v>248</v>
      </c>
      <c r="B94" s="219">
        <v>0</v>
      </c>
      <c r="C94" s="219">
        <v>0</v>
      </c>
      <c r="D94" s="219">
        <v>1</v>
      </c>
      <c r="E94" s="219">
        <v>0</v>
      </c>
      <c r="F94" s="220">
        <v>0</v>
      </c>
      <c r="G94" s="219">
        <v>0</v>
      </c>
      <c r="H94" s="219">
        <v>0</v>
      </c>
      <c r="I94" s="219">
        <v>0</v>
      </c>
      <c r="J94" s="219">
        <v>0</v>
      </c>
      <c r="K94" s="222">
        <v>0</v>
      </c>
      <c r="L94" s="221"/>
      <c r="M94" s="221"/>
    </row>
    <row r="95" spans="1:13">
      <c r="A95" s="218" t="s">
        <v>99</v>
      </c>
      <c r="B95" s="219">
        <v>0</v>
      </c>
      <c r="C95" s="219">
        <v>19</v>
      </c>
      <c r="D95" s="219">
        <v>21</v>
      </c>
      <c r="E95" s="219">
        <v>6</v>
      </c>
      <c r="F95" s="220">
        <v>7</v>
      </c>
      <c r="G95" s="219">
        <v>0</v>
      </c>
      <c r="H95" s="219">
        <v>2</v>
      </c>
      <c r="I95" s="219">
        <v>2</v>
      </c>
      <c r="J95" s="219">
        <v>1</v>
      </c>
      <c r="K95" s="222">
        <v>1</v>
      </c>
      <c r="L95" s="221"/>
      <c r="M95" s="221"/>
    </row>
    <row r="96" spans="1:13">
      <c r="A96" s="218" t="s">
        <v>100</v>
      </c>
      <c r="B96" s="219">
        <v>65</v>
      </c>
      <c r="C96" s="219">
        <v>54</v>
      </c>
      <c r="D96" s="219">
        <v>34</v>
      </c>
      <c r="E96" s="219">
        <v>33</v>
      </c>
      <c r="F96" s="220">
        <v>27</v>
      </c>
      <c r="G96" s="219">
        <v>20</v>
      </c>
      <c r="H96" s="219">
        <v>18</v>
      </c>
      <c r="I96" s="219">
        <v>10</v>
      </c>
      <c r="J96" s="219">
        <v>10</v>
      </c>
      <c r="K96" s="222">
        <v>3</v>
      </c>
      <c r="L96" s="221"/>
      <c r="M96" s="221"/>
    </row>
    <row r="97" spans="1:13">
      <c r="A97" s="218" t="s">
        <v>101</v>
      </c>
      <c r="B97" s="219">
        <v>132</v>
      </c>
      <c r="C97" s="219">
        <v>94</v>
      </c>
      <c r="D97" s="219">
        <v>55</v>
      </c>
      <c r="E97" s="219">
        <v>0</v>
      </c>
      <c r="F97" s="220">
        <v>0</v>
      </c>
      <c r="G97" s="219">
        <v>28</v>
      </c>
      <c r="H97" s="219">
        <v>17</v>
      </c>
      <c r="I97" s="219">
        <v>20</v>
      </c>
      <c r="J97" s="219">
        <v>0</v>
      </c>
      <c r="K97" s="222">
        <v>0</v>
      </c>
      <c r="L97" s="221"/>
      <c r="M97" s="221"/>
    </row>
    <row r="98" spans="1:13">
      <c r="A98" s="218" t="s">
        <v>102</v>
      </c>
      <c r="B98" s="219">
        <v>26</v>
      </c>
      <c r="C98" s="219">
        <v>0</v>
      </c>
      <c r="D98" s="219">
        <v>0</v>
      </c>
      <c r="E98" s="219">
        <v>0</v>
      </c>
      <c r="F98" s="220">
        <v>0</v>
      </c>
      <c r="G98" s="219">
        <v>4</v>
      </c>
      <c r="H98" s="219">
        <v>0</v>
      </c>
      <c r="I98" s="219">
        <v>0</v>
      </c>
      <c r="J98" s="219">
        <v>0</v>
      </c>
      <c r="K98" s="222">
        <v>0</v>
      </c>
      <c r="L98" s="221"/>
      <c r="M98" s="221"/>
    </row>
    <row r="99" spans="1:13">
      <c r="A99" s="218" t="s">
        <v>61</v>
      </c>
      <c r="B99" s="219">
        <v>16</v>
      </c>
      <c r="C99" s="219">
        <v>13</v>
      </c>
      <c r="D99" s="219">
        <v>8</v>
      </c>
      <c r="E99" s="219">
        <v>5</v>
      </c>
      <c r="F99" s="220">
        <v>7</v>
      </c>
      <c r="G99" s="219">
        <v>6</v>
      </c>
      <c r="H99" s="219">
        <v>5</v>
      </c>
      <c r="I99" s="219">
        <v>2</v>
      </c>
      <c r="J99" s="219">
        <v>3</v>
      </c>
      <c r="K99" s="222">
        <v>2</v>
      </c>
      <c r="L99" s="221"/>
      <c r="M99" s="221"/>
    </row>
    <row r="100" spans="1:13">
      <c r="A100" s="218" t="s">
        <v>252</v>
      </c>
      <c r="B100" s="219">
        <v>198</v>
      </c>
      <c r="C100" s="219">
        <v>186</v>
      </c>
      <c r="D100" s="219">
        <v>151</v>
      </c>
      <c r="E100" s="219">
        <v>204</v>
      </c>
      <c r="F100" s="220">
        <v>202</v>
      </c>
      <c r="G100" s="219">
        <v>43</v>
      </c>
      <c r="H100" s="219">
        <v>41</v>
      </c>
      <c r="I100" s="219">
        <v>34</v>
      </c>
      <c r="J100" s="219">
        <v>39</v>
      </c>
      <c r="K100" s="222">
        <v>40</v>
      </c>
      <c r="L100" s="221"/>
      <c r="M100" s="221"/>
    </row>
    <row r="101" spans="1:13">
      <c r="A101" s="218" t="s">
        <v>92</v>
      </c>
      <c r="B101" s="219">
        <v>1</v>
      </c>
      <c r="C101" s="219">
        <v>2</v>
      </c>
      <c r="D101" s="219">
        <v>0</v>
      </c>
      <c r="E101" s="219">
        <v>1</v>
      </c>
      <c r="F101" s="220">
        <v>0</v>
      </c>
      <c r="G101" s="219">
        <v>0</v>
      </c>
      <c r="H101" s="219">
        <v>1</v>
      </c>
      <c r="I101" s="219">
        <v>0</v>
      </c>
      <c r="J101" s="219">
        <v>0</v>
      </c>
      <c r="K101" s="222">
        <v>0</v>
      </c>
      <c r="L101" s="221"/>
      <c r="M101" s="221"/>
    </row>
    <row r="102" spans="1:13">
      <c r="A102" s="218" t="s">
        <v>93</v>
      </c>
      <c r="B102" s="219">
        <v>1</v>
      </c>
      <c r="C102" s="219">
        <v>4</v>
      </c>
      <c r="D102" s="219">
        <v>1</v>
      </c>
      <c r="E102" s="219">
        <v>4</v>
      </c>
      <c r="F102" s="220">
        <v>0</v>
      </c>
      <c r="G102" s="219">
        <v>0</v>
      </c>
      <c r="H102" s="219">
        <v>1</v>
      </c>
      <c r="I102" s="219">
        <v>0</v>
      </c>
      <c r="J102" s="219">
        <v>0</v>
      </c>
      <c r="K102" s="222">
        <v>0</v>
      </c>
      <c r="L102" s="221"/>
      <c r="M102" s="221"/>
    </row>
    <row r="103" spans="1:13">
      <c r="A103" s="218" t="s">
        <v>97</v>
      </c>
      <c r="B103" s="219">
        <v>0</v>
      </c>
      <c r="C103" s="219">
        <v>9</v>
      </c>
      <c r="D103" s="219">
        <v>74</v>
      </c>
      <c r="E103" s="219">
        <v>69</v>
      </c>
      <c r="F103" s="220">
        <v>60</v>
      </c>
      <c r="G103" s="219">
        <v>0</v>
      </c>
      <c r="H103" s="219">
        <v>3</v>
      </c>
      <c r="I103" s="219">
        <v>44</v>
      </c>
      <c r="J103" s="219">
        <v>36</v>
      </c>
      <c r="K103" s="222">
        <v>40</v>
      </c>
      <c r="L103" s="221"/>
      <c r="M103" s="221"/>
    </row>
    <row r="104" spans="1:13">
      <c r="A104" s="218" t="s">
        <v>98</v>
      </c>
      <c r="B104" s="219">
        <v>0</v>
      </c>
      <c r="C104" s="219">
        <v>0</v>
      </c>
      <c r="D104" s="219">
        <v>9</v>
      </c>
      <c r="E104" s="219">
        <v>14</v>
      </c>
      <c r="F104" s="220">
        <v>13</v>
      </c>
      <c r="G104" s="219">
        <v>0</v>
      </c>
      <c r="H104" s="219">
        <v>0</v>
      </c>
      <c r="I104" s="219">
        <v>7</v>
      </c>
      <c r="J104" s="219">
        <v>10</v>
      </c>
      <c r="K104" s="222">
        <v>8</v>
      </c>
      <c r="L104" s="221"/>
      <c r="M104" s="221"/>
    </row>
    <row r="105" spans="1:13">
      <c r="A105" s="218" t="s">
        <v>671</v>
      </c>
      <c r="B105" s="219">
        <v>0</v>
      </c>
      <c r="C105" s="219">
        <v>0</v>
      </c>
      <c r="D105" s="219">
        <v>0</v>
      </c>
      <c r="E105" s="219">
        <v>7</v>
      </c>
      <c r="F105" s="220">
        <v>25</v>
      </c>
      <c r="G105" s="219">
        <v>0</v>
      </c>
      <c r="H105" s="219">
        <v>0</v>
      </c>
      <c r="I105" s="219">
        <v>0</v>
      </c>
      <c r="J105" s="219">
        <v>2</v>
      </c>
      <c r="K105" s="222">
        <v>19</v>
      </c>
      <c r="L105" s="221"/>
      <c r="M105" s="221"/>
    </row>
    <row r="106" spans="1:13">
      <c r="A106" s="218" t="s">
        <v>30</v>
      </c>
      <c r="B106" s="219">
        <v>0</v>
      </c>
      <c r="C106" s="219">
        <v>5</v>
      </c>
      <c r="D106" s="219">
        <v>30</v>
      </c>
      <c r="E106" s="219">
        <v>20</v>
      </c>
      <c r="F106" s="220">
        <v>0</v>
      </c>
      <c r="G106" s="219">
        <v>0</v>
      </c>
      <c r="H106" s="219">
        <v>2</v>
      </c>
      <c r="I106" s="219">
        <v>20</v>
      </c>
      <c r="J106" s="219">
        <v>10</v>
      </c>
      <c r="K106" s="222">
        <v>0</v>
      </c>
      <c r="L106" s="221"/>
      <c r="M106" s="221"/>
    </row>
    <row r="107" spans="1:13">
      <c r="A107" s="218" t="s">
        <v>48</v>
      </c>
      <c r="B107" s="219">
        <v>12</v>
      </c>
      <c r="C107" s="219">
        <v>9</v>
      </c>
      <c r="D107" s="219">
        <v>9</v>
      </c>
      <c r="E107" s="219">
        <v>9</v>
      </c>
      <c r="F107" s="220">
        <v>3</v>
      </c>
      <c r="G107" s="219">
        <v>2</v>
      </c>
      <c r="H107" s="219">
        <v>2</v>
      </c>
      <c r="I107" s="219">
        <v>2</v>
      </c>
      <c r="J107" s="219">
        <v>1</v>
      </c>
      <c r="K107" s="222">
        <v>1</v>
      </c>
      <c r="L107" s="221"/>
      <c r="M107" s="221"/>
    </row>
    <row r="108" spans="1:13">
      <c r="A108" s="218" t="s">
        <v>676</v>
      </c>
      <c r="B108" s="219">
        <v>0</v>
      </c>
      <c r="C108" s="219">
        <v>0</v>
      </c>
      <c r="D108" s="219">
        <v>0</v>
      </c>
      <c r="E108" s="219">
        <v>0</v>
      </c>
      <c r="F108" s="220">
        <v>4</v>
      </c>
      <c r="G108" s="219">
        <v>0</v>
      </c>
      <c r="H108" s="219">
        <v>0</v>
      </c>
      <c r="I108" s="219">
        <v>0</v>
      </c>
      <c r="J108" s="219">
        <v>0</v>
      </c>
      <c r="K108" s="222">
        <v>3</v>
      </c>
      <c r="L108" s="221"/>
      <c r="M108" s="221"/>
    </row>
    <row r="109" spans="1:13">
      <c r="A109" s="218" t="s">
        <v>50</v>
      </c>
      <c r="B109" s="219">
        <v>0</v>
      </c>
      <c r="C109" s="219">
        <v>8</v>
      </c>
      <c r="D109" s="219">
        <v>28</v>
      </c>
      <c r="E109" s="219">
        <v>33</v>
      </c>
      <c r="F109" s="220">
        <v>22</v>
      </c>
      <c r="G109" s="219">
        <v>0</v>
      </c>
      <c r="H109" s="219">
        <v>6</v>
      </c>
      <c r="I109" s="219">
        <v>17</v>
      </c>
      <c r="J109" s="219">
        <v>13</v>
      </c>
      <c r="K109" s="222">
        <v>8</v>
      </c>
      <c r="L109" s="221"/>
      <c r="M109" s="221"/>
    </row>
    <row r="110" spans="1:13">
      <c r="A110" s="218" t="s">
        <v>46</v>
      </c>
      <c r="B110" s="219">
        <v>0</v>
      </c>
      <c r="C110" s="219">
        <v>7</v>
      </c>
      <c r="D110" s="219">
        <v>45</v>
      </c>
      <c r="E110" s="219">
        <v>30</v>
      </c>
      <c r="F110" s="220">
        <v>23</v>
      </c>
      <c r="G110" s="219">
        <v>0</v>
      </c>
      <c r="H110" s="219">
        <v>3</v>
      </c>
      <c r="I110" s="219">
        <v>35</v>
      </c>
      <c r="J110" s="219">
        <v>21</v>
      </c>
      <c r="K110" s="222">
        <v>13</v>
      </c>
      <c r="L110" s="221"/>
      <c r="M110" s="221"/>
    </row>
    <row r="111" spans="1:13">
      <c r="A111" s="218" t="s">
        <v>39</v>
      </c>
      <c r="B111" s="219">
        <v>0</v>
      </c>
      <c r="C111" s="219">
        <v>0</v>
      </c>
      <c r="D111" s="219">
        <v>0</v>
      </c>
      <c r="E111" s="219">
        <v>3</v>
      </c>
      <c r="F111" s="220">
        <v>13</v>
      </c>
      <c r="G111" s="219">
        <v>0</v>
      </c>
      <c r="H111" s="219">
        <v>0</v>
      </c>
      <c r="I111" s="219">
        <v>0</v>
      </c>
      <c r="J111" s="219">
        <v>3</v>
      </c>
      <c r="K111" s="222">
        <v>7</v>
      </c>
      <c r="L111" s="221"/>
      <c r="M111" s="221"/>
    </row>
    <row r="112" spans="1:13">
      <c r="A112" s="218" t="s">
        <v>95</v>
      </c>
      <c r="B112" s="219">
        <v>0</v>
      </c>
      <c r="C112" s="223">
        <v>14</v>
      </c>
      <c r="D112" s="223">
        <v>122</v>
      </c>
      <c r="E112" s="223">
        <v>132</v>
      </c>
      <c r="F112" s="224">
        <v>140</v>
      </c>
      <c r="G112" s="219">
        <v>0</v>
      </c>
      <c r="H112" s="219">
        <v>5</v>
      </c>
      <c r="I112" s="219">
        <v>71</v>
      </c>
      <c r="J112" s="219">
        <v>72</v>
      </c>
      <c r="K112" s="222">
        <v>87</v>
      </c>
      <c r="L112" s="221"/>
      <c r="M112" s="221"/>
    </row>
    <row r="113" spans="1:13">
      <c r="A113" s="218" t="s">
        <v>103</v>
      </c>
      <c r="B113" s="219">
        <v>0</v>
      </c>
      <c r="C113" s="219">
        <v>0</v>
      </c>
      <c r="D113" s="219">
        <v>13</v>
      </c>
      <c r="E113" s="219">
        <v>37</v>
      </c>
      <c r="F113" s="220">
        <v>30</v>
      </c>
      <c r="G113" s="219">
        <v>0</v>
      </c>
      <c r="H113" s="219">
        <v>0</v>
      </c>
      <c r="I113" s="219">
        <v>6</v>
      </c>
      <c r="J113" s="219">
        <v>20</v>
      </c>
      <c r="K113" s="222">
        <v>22</v>
      </c>
      <c r="L113" s="221"/>
      <c r="M113" s="221"/>
    </row>
    <row r="114" spans="1:13">
      <c r="A114" s="218" t="s">
        <v>21</v>
      </c>
      <c r="B114" s="219">
        <v>30</v>
      </c>
      <c r="C114" s="219">
        <v>28</v>
      </c>
      <c r="D114" s="219">
        <v>19</v>
      </c>
      <c r="E114" s="219">
        <v>0</v>
      </c>
      <c r="F114" s="220">
        <v>0</v>
      </c>
      <c r="G114" s="219">
        <v>10</v>
      </c>
      <c r="H114" s="219">
        <v>17</v>
      </c>
      <c r="I114" s="219">
        <v>12</v>
      </c>
      <c r="J114" s="219">
        <v>0</v>
      </c>
      <c r="K114" s="222">
        <v>0</v>
      </c>
      <c r="L114" s="221"/>
      <c r="M114" s="221"/>
    </row>
    <row r="115" spans="1:13">
      <c r="A115" s="225" t="s">
        <v>22</v>
      </c>
      <c r="B115" s="219">
        <v>0</v>
      </c>
      <c r="C115" s="219">
        <v>1</v>
      </c>
      <c r="D115" s="219">
        <v>1</v>
      </c>
      <c r="E115" s="219">
        <v>0</v>
      </c>
      <c r="F115" s="220">
        <v>0</v>
      </c>
      <c r="G115" s="219">
        <v>0</v>
      </c>
      <c r="H115" s="219">
        <v>1</v>
      </c>
      <c r="I115" s="219">
        <v>1</v>
      </c>
      <c r="J115" s="219">
        <v>0</v>
      </c>
      <c r="K115" s="222">
        <v>0</v>
      </c>
      <c r="L115" s="221"/>
      <c r="M115" s="221"/>
    </row>
    <row r="116" spans="1:13">
      <c r="A116" s="225" t="s">
        <v>23</v>
      </c>
      <c r="B116" s="219">
        <v>0</v>
      </c>
      <c r="C116" s="219">
        <v>0</v>
      </c>
      <c r="D116" s="219">
        <v>0</v>
      </c>
      <c r="E116" s="219">
        <v>0</v>
      </c>
      <c r="F116" s="220">
        <v>0</v>
      </c>
      <c r="G116" s="219">
        <v>0</v>
      </c>
      <c r="H116" s="219">
        <v>0</v>
      </c>
      <c r="I116" s="219">
        <v>0</v>
      </c>
      <c r="J116" s="219">
        <v>0</v>
      </c>
      <c r="K116" s="222">
        <v>0</v>
      </c>
      <c r="L116" s="221"/>
      <c r="M116" s="221"/>
    </row>
    <row r="117" spans="1:13">
      <c r="A117" s="225" t="s">
        <v>24</v>
      </c>
      <c r="B117" s="219">
        <v>0</v>
      </c>
      <c r="C117" s="219">
        <v>0</v>
      </c>
      <c r="D117" s="219">
        <v>0</v>
      </c>
      <c r="E117" s="219">
        <v>0</v>
      </c>
      <c r="F117" s="220">
        <v>0</v>
      </c>
      <c r="G117" s="219">
        <v>0</v>
      </c>
      <c r="H117" s="219">
        <v>0</v>
      </c>
      <c r="I117" s="219">
        <v>0</v>
      </c>
      <c r="J117" s="219">
        <v>0</v>
      </c>
      <c r="K117" s="222">
        <v>0</v>
      </c>
      <c r="L117" s="221"/>
      <c r="M117" s="221"/>
    </row>
    <row r="118" spans="1:13">
      <c r="A118" s="218" t="s">
        <v>25</v>
      </c>
      <c r="B118" s="219">
        <v>0</v>
      </c>
      <c r="C118" s="219">
        <v>0</v>
      </c>
      <c r="D118" s="219">
        <v>0</v>
      </c>
      <c r="E118" s="219">
        <v>0</v>
      </c>
      <c r="F118" s="220">
        <v>30</v>
      </c>
      <c r="G118" s="219">
        <v>0</v>
      </c>
      <c r="H118" s="219">
        <v>0</v>
      </c>
      <c r="I118" s="219">
        <v>0</v>
      </c>
      <c r="J118" s="219">
        <v>0</v>
      </c>
      <c r="K118" s="222">
        <v>12</v>
      </c>
      <c r="L118" s="221"/>
      <c r="M118" s="221"/>
    </row>
    <row r="119" spans="1:13">
      <c r="A119" s="225" t="s">
        <v>25</v>
      </c>
      <c r="B119" s="219">
        <v>30</v>
      </c>
      <c r="C119" s="219">
        <v>27</v>
      </c>
      <c r="D119" s="219">
        <v>18</v>
      </c>
      <c r="E119" s="219">
        <v>15</v>
      </c>
      <c r="F119" s="220">
        <v>30</v>
      </c>
      <c r="G119" s="219">
        <v>10</v>
      </c>
      <c r="H119" s="219">
        <v>16</v>
      </c>
      <c r="I119" s="219">
        <v>11</v>
      </c>
      <c r="J119" s="219">
        <v>10</v>
      </c>
      <c r="K119" s="222">
        <v>12</v>
      </c>
      <c r="L119" s="221"/>
      <c r="M119" s="221"/>
    </row>
    <row r="120" spans="1:13">
      <c r="A120" s="225" t="s">
        <v>26</v>
      </c>
      <c r="B120" s="219">
        <v>0</v>
      </c>
      <c r="C120" s="219">
        <v>0</v>
      </c>
      <c r="D120" s="219">
        <v>0</v>
      </c>
      <c r="E120" s="219">
        <v>0</v>
      </c>
      <c r="F120" s="220">
        <v>0</v>
      </c>
      <c r="G120" s="219">
        <v>0</v>
      </c>
      <c r="H120" s="219">
        <v>0</v>
      </c>
      <c r="I120" s="219">
        <v>0</v>
      </c>
      <c r="J120" s="219">
        <v>0</v>
      </c>
      <c r="K120" s="222">
        <v>0</v>
      </c>
      <c r="L120" s="221"/>
      <c r="M120" s="221"/>
    </row>
    <row r="121" spans="1:13">
      <c r="A121" s="225" t="s">
        <v>27</v>
      </c>
      <c r="B121" s="219">
        <v>0</v>
      </c>
      <c r="C121" s="219">
        <v>0</v>
      </c>
      <c r="D121" s="219">
        <v>0</v>
      </c>
      <c r="E121" s="219">
        <v>0</v>
      </c>
      <c r="F121" s="220">
        <v>0</v>
      </c>
      <c r="G121" s="219">
        <v>0</v>
      </c>
      <c r="H121" s="219">
        <v>0</v>
      </c>
      <c r="I121" s="219">
        <v>0</v>
      </c>
      <c r="J121" s="219">
        <v>0</v>
      </c>
      <c r="K121" s="222">
        <v>0</v>
      </c>
      <c r="L121" s="221"/>
      <c r="M121" s="221"/>
    </row>
    <row r="122" spans="1:13">
      <c r="A122" s="218" t="s">
        <v>80</v>
      </c>
      <c r="B122" s="219">
        <v>0</v>
      </c>
      <c r="C122" s="219">
        <v>0</v>
      </c>
      <c r="D122" s="219">
        <v>2</v>
      </c>
      <c r="E122" s="219">
        <v>1</v>
      </c>
      <c r="F122" s="220">
        <v>3</v>
      </c>
      <c r="G122" s="219">
        <v>0</v>
      </c>
      <c r="H122" s="219">
        <v>0</v>
      </c>
      <c r="I122" s="219">
        <v>0</v>
      </c>
      <c r="J122" s="219">
        <v>0</v>
      </c>
      <c r="K122" s="222">
        <v>1</v>
      </c>
      <c r="L122" s="221"/>
      <c r="M122" s="221"/>
    </row>
    <row r="123" spans="1:13">
      <c r="A123" s="218" t="s">
        <v>69</v>
      </c>
      <c r="B123" s="219">
        <v>26</v>
      </c>
      <c r="C123" s="219">
        <v>17</v>
      </c>
      <c r="D123" s="219">
        <v>15</v>
      </c>
      <c r="E123" s="219">
        <v>15</v>
      </c>
      <c r="F123" s="220">
        <v>19</v>
      </c>
      <c r="G123" s="219">
        <v>13</v>
      </c>
      <c r="H123" s="219">
        <v>6</v>
      </c>
      <c r="I123" s="219">
        <v>6</v>
      </c>
      <c r="J123" s="219">
        <v>8</v>
      </c>
      <c r="K123" s="222">
        <v>9</v>
      </c>
      <c r="L123" s="221"/>
      <c r="M123" s="221"/>
    </row>
    <row r="124" spans="1:13">
      <c r="A124" s="218" t="s">
        <v>254</v>
      </c>
      <c r="B124" s="219">
        <v>0</v>
      </c>
      <c r="C124" s="219">
        <v>0</v>
      </c>
      <c r="D124" s="219">
        <v>0</v>
      </c>
      <c r="E124" s="219">
        <v>0</v>
      </c>
      <c r="F124" s="220">
        <v>0</v>
      </c>
      <c r="G124" s="219">
        <v>0</v>
      </c>
      <c r="H124" s="219">
        <v>0</v>
      </c>
      <c r="I124" s="219">
        <v>0</v>
      </c>
      <c r="J124" s="219">
        <v>0</v>
      </c>
      <c r="K124" s="222">
        <v>0</v>
      </c>
      <c r="L124" s="221"/>
      <c r="M124" s="221"/>
    </row>
    <row r="125" spans="1:13">
      <c r="A125" s="218" t="s">
        <v>72</v>
      </c>
      <c r="B125" s="219">
        <v>14</v>
      </c>
      <c r="C125" s="219">
        <v>10</v>
      </c>
      <c r="D125" s="219">
        <v>9</v>
      </c>
      <c r="E125" s="219">
        <v>12</v>
      </c>
      <c r="F125" s="220">
        <v>4</v>
      </c>
      <c r="G125" s="219">
        <v>1</v>
      </c>
      <c r="H125" s="219">
        <v>0</v>
      </c>
      <c r="I125" s="219">
        <v>4</v>
      </c>
      <c r="J125" s="219">
        <v>4</v>
      </c>
      <c r="K125" s="222">
        <v>0</v>
      </c>
      <c r="L125" s="221"/>
      <c r="M125" s="221"/>
    </row>
    <row r="126" spans="1:13">
      <c r="A126" s="218" t="s">
        <v>73</v>
      </c>
      <c r="B126" s="219">
        <v>7</v>
      </c>
      <c r="C126" s="219">
        <v>5</v>
      </c>
      <c r="D126" s="219">
        <v>4</v>
      </c>
      <c r="E126" s="219">
        <v>2</v>
      </c>
      <c r="F126" s="220">
        <v>5</v>
      </c>
      <c r="G126" s="219">
        <v>3</v>
      </c>
      <c r="H126" s="219">
        <v>2</v>
      </c>
      <c r="I126" s="219">
        <v>0</v>
      </c>
      <c r="J126" s="219">
        <v>0</v>
      </c>
      <c r="K126" s="222">
        <v>1</v>
      </c>
      <c r="L126" s="221"/>
      <c r="M126" s="221"/>
    </row>
    <row r="127" spans="1:13">
      <c r="A127" s="218" t="s">
        <v>74</v>
      </c>
      <c r="B127" s="219">
        <v>4</v>
      </c>
      <c r="C127" s="219">
        <v>3</v>
      </c>
      <c r="D127" s="219">
        <v>0</v>
      </c>
      <c r="E127" s="219">
        <v>1</v>
      </c>
      <c r="F127" s="220">
        <v>4</v>
      </c>
      <c r="G127" s="219">
        <v>1</v>
      </c>
      <c r="H127" s="219">
        <v>2</v>
      </c>
      <c r="I127" s="219">
        <v>0</v>
      </c>
      <c r="J127" s="219">
        <v>0</v>
      </c>
      <c r="K127" s="222">
        <v>2</v>
      </c>
      <c r="L127" s="221"/>
      <c r="M127" s="221"/>
    </row>
    <row r="128" spans="1:13">
      <c r="A128" s="218" t="s">
        <v>75</v>
      </c>
      <c r="B128" s="219">
        <v>21</v>
      </c>
      <c r="C128" s="219">
        <v>17</v>
      </c>
      <c r="D128" s="219">
        <v>16</v>
      </c>
      <c r="E128" s="219">
        <v>19</v>
      </c>
      <c r="F128" s="220">
        <v>0</v>
      </c>
      <c r="G128" s="219">
        <v>4</v>
      </c>
      <c r="H128" s="219">
        <v>6</v>
      </c>
      <c r="I128" s="219">
        <v>8</v>
      </c>
      <c r="J128" s="219">
        <v>4</v>
      </c>
      <c r="K128" s="222">
        <v>0</v>
      </c>
      <c r="L128" s="221"/>
      <c r="M128" s="221"/>
    </row>
    <row r="129" spans="1:13">
      <c r="A129" s="218" t="s">
        <v>677</v>
      </c>
      <c r="B129" s="219">
        <v>0</v>
      </c>
      <c r="C129" s="219">
        <v>0</v>
      </c>
      <c r="D129" s="219">
        <v>0</v>
      </c>
      <c r="E129" s="219">
        <v>0</v>
      </c>
      <c r="F129" s="220">
        <v>21</v>
      </c>
      <c r="G129" s="219">
        <v>0</v>
      </c>
      <c r="H129" s="219">
        <v>0</v>
      </c>
      <c r="I129" s="219">
        <v>0</v>
      </c>
      <c r="J129" s="219">
        <v>0</v>
      </c>
      <c r="K129" s="222">
        <v>8</v>
      </c>
      <c r="L129" s="221"/>
      <c r="M129" s="221"/>
    </row>
    <row r="130" spans="1:13">
      <c r="A130" s="218" t="s">
        <v>71</v>
      </c>
      <c r="B130" s="219">
        <v>4</v>
      </c>
      <c r="C130" s="219">
        <v>6</v>
      </c>
      <c r="D130" s="219">
        <v>5</v>
      </c>
      <c r="E130" s="219">
        <v>4</v>
      </c>
      <c r="F130" s="220">
        <v>2</v>
      </c>
      <c r="G130" s="219">
        <v>2</v>
      </c>
      <c r="H130" s="219">
        <v>2</v>
      </c>
      <c r="I130" s="219">
        <v>2</v>
      </c>
      <c r="J130" s="219">
        <v>4</v>
      </c>
      <c r="K130" s="222">
        <v>2</v>
      </c>
      <c r="L130" s="221"/>
      <c r="M130" s="221"/>
    </row>
    <row r="131" spans="1:13">
      <c r="A131" s="226" t="s">
        <v>77</v>
      </c>
      <c r="B131" s="219">
        <v>0</v>
      </c>
      <c r="C131" s="219">
        <v>0</v>
      </c>
      <c r="D131" s="219">
        <v>0</v>
      </c>
      <c r="E131" s="219">
        <v>0</v>
      </c>
      <c r="F131" s="220">
        <v>0</v>
      </c>
      <c r="G131" s="219">
        <v>0</v>
      </c>
      <c r="H131" s="219">
        <v>0</v>
      </c>
      <c r="I131" s="219">
        <v>0</v>
      </c>
      <c r="J131" s="219">
        <v>0</v>
      </c>
      <c r="K131" s="222">
        <v>0</v>
      </c>
      <c r="L131" s="221"/>
      <c r="M131" s="221"/>
    </row>
    <row r="132" spans="1:13">
      <c r="A132" s="218" t="s">
        <v>78</v>
      </c>
      <c r="B132" s="219">
        <v>3</v>
      </c>
      <c r="C132" s="219">
        <v>7</v>
      </c>
      <c r="D132" s="219">
        <v>0</v>
      </c>
      <c r="E132" s="219">
        <v>1</v>
      </c>
      <c r="F132" s="220">
        <v>4</v>
      </c>
      <c r="G132" s="219">
        <v>2</v>
      </c>
      <c r="H132" s="219">
        <v>5</v>
      </c>
      <c r="I132" s="219">
        <v>0</v>
      </c>
      <c r="J132" s="219">
        <v>1</v>
      </c>
      <c r="K132" s="222">
        <v>3</v>
      </c>
      <c r="L132" s="221"/>
      <c r="M132" s="221"/>
    </row>
    <row r="133" spans="1:13">
      <c r="A133" s="218" t="s">
        <v>79</v>
      </c>
      <c r="B133" s="219">
        <v>7</v>
      </c>
      <c r="C133" s="219">
        <v>4</v>
      </c>
      <c r="D133" s="219">
        <v>1</v>
      </c>
      <c r="E133" s="219">
        <v>1</v>
      </c>
      <c r="F133" s="220">
        <v>1</v>
      </c>
      <c r="G133" s="219">
        <v>0</v>
      </c>
      <c r="H133" s="219">
        <v>2</v>
      </c>
      <c r="I133" s="219">
        <v>0</v>
      </c>
      <c r="J133" s="219">
        <v>0</v>
      </c>
      <c r="K133" s="222">
        <v>1</v>
      </c>
      <c r="L133" s="221"/>
      <c r="M133" s="221"/>
    </row>
    <row r="134" spans="1:13">
      <c r="A134" s="218" t="s">
        <v>255</v>
      </c>
      <c r="B134" s="219">
        <v>0</v>
      </c>
      <c r="C134" s="219">
        <v>0</v>
      </c>
      <c r="D134" s="219">
        <v>0</v>
      </c>
      <c r="E134" s="219">
        <v>0</v>
      </c>
      <c r="F134" s="220">
        <v>0</v>
      </c>
      <c r="G134" s="219">
        <v>0</v>
      </c>
      <c r="H134" s="219">
        <v>0</v>
      </c>
      <c r="I134" s="219">
        <v>0</v>
      </c>
      <c r="J134" s="219">
        <v>0</v>
      </c>
      <c r="K134" s="222">
        <v>0</v>
      </c>
      <c r="L134" s="221"/>
      <c r="M134" s="221"/>
    </row>
    <row r="135" spans="1:13">
      <c r="A135" s="218" t="s">
        <v>678</v>
      </c>
      <c r="B135" s="219">
        <v>0</v>
      </c>
      <c r="C135" s="219">
        <v>0</v>
      </c>
      <c r="D135" s="219">
        <v>0</v>
      </c>
      <c r="E135" s="219">
        <v>0</v>
      </c>
      <c r="F135" s="220">
        <v>1</v>
      </c>
      <c r="G135" s="219">
        <v>0</v>
      </c>
      <c r="H135" s="219">
        <v>0</v>
      </c>
      <c r="I135" s="219">
        <v>0</v>
      </c>
      <c r="J135" s="219">
        <v>0</v>
      </c>
      <c r="K135" s="222">
        <v>0</v>
      </c>
      <c r="L135" s="221"/>
      <c r="M135" s="221"/>
    </row>
    <row r="136" spans="1:13">
      <c r="A136" s="218" t="s">
        <v>256</v>
      </c>
      <c r="B136" s="219">
        <v>0</v>
      </c>
      <c r="C136" s="219">
        <v>0</v>
      </c>
      <c r="D136" s="219">
        <v>0</v>
      </c>
      <c r="E136" s="219">
        <v>0</v>
      </c>
      <c r="F136" s="220">
        <v>0</v>
      </c>
      <c r="G136" s="219">
        <v>0</v>
      </c>
      <c r="H136" s="219">
        <v>0</v>
      </c>
      <c r="I136" s="219">
        <v>0</v>
      </c>
      <c r="J136" s="219">
        <v>0</v>
      </c>
      <c r="K136" s="222">
        <v>0</v>
      </c>
      <c r="L136" s="221"/>
      <c r="M136" s="221"/>
    </row>
    <row r="137" spans="1:13">
      <c r="A137" s="218" t="s">
        <v>81</v>
      </c>
      <c r="B137" s="219">
        <v>3</v>
      </c>
      <c r="C137" s="219">
        <v>2</v>
      </c>
      <c r="D137" s="219">
        <v>3</v>
      </c>
      <c r="E137" s="219">
        <v>1</v>
      </c>
      <c r="F137" s="220">
        <v>4</v>
      </c>
      <c r="G137" s="219">
        <v>1</v>
      </c>
      <c r="H137" s="219">
        <v>0</v>
      </c>
      <c r="I137" s="219">
        <v>0</v>
      </c>
      <c r="J137" s="219">
        <v>0</v>
      </c>
      <c r="K137" s="222">
        <v>1</v>
      </c>
      <c r="L137" s="221"/>
      <c r="M137" s="221"/>
    </row>
    <row r="138" spans="1:13">
      <c r="A138" s="218" t="s">
        <v>76</v>
      </c>
      <c r="B138" s="219">
        <v>0</v>
      </c>
      <c r="C138" s="219">
        <v>0</v>
      </c>
      <c r="D138" s="219">
        <v>0</v>
      </c>
      <c r="E138" s="219">
        <v>11</v>
      </c>
      <c r="F138" s="220">
        <v>0</v>
      </c>
      <c r="G138" s="219">
        <v>0</v>
      </c>
      <c r="H138" s="219">
        <v>0</v>
      </c>
      <c r="I138" s="219">
        <v>0</v>
      </c>
      <c r="J138" s="219">
        <v>1</v>
      </c>
      <c r="K138" s="222">
        <v>0</v>
      </c>
      <c r="L138" s="221"/>
      <c r="M138" s="221"/>
    </row>
    <row r="139" spans="1:13">
      <c r="A139" s="218" t="s">
        <v>84</v>
      </c>
      <c r="B139" s="219">
        <v>0</v>
      </c>
      <c r="C139" s="219">
        <v>0</v>
      </c>
      <c r="D139" s="219">
        <v>1</v>
      </c>
      <c r="E139" s="219">
        <v>1</v>
      </c>
      <c r="F139" s="220">
        <v>0</v>
      </c>
      <c r="G139" s="219">
        <v>0</v>
      </c>
      <c r="H139" s="219">
        <v>0</v>
      </c>
      <c r="I139" s="219">
        <v>0</v>
      </c>
      <c r="J139" s="219">
        <v>1</v>
      </c>
      <c r="K139" s="220">
        <v>0</v>
      </c>
      <c r="L139" s="221"/>
      <c r="M139" s="221"/>
    </row>
    <row r="140" spans="1:13">
      <c r="A140" s="218" t="s">
        <v>82</v>
      </c>
      <c r="B140" s="219">
        <v>0</v>
      </c>
      <c r="C140" s="219">
        <v>2</v>
      </c>
      <c r="D140" s="219">
        <v>0</v>
      </c>
      <c r="E140" s="219">
        <v>0</v>
      </c>
      <c r="F140" s="220">
        <v>0</v>
      </c>
      <c r="G140" s="219">
        <v>0</v>
      </c>
      <c r="H140" s="219">
        <v>1</v>
      </c>
      <c r="I140" s="219">
        <v>0</v>
      </c>
      <c r="J140" s="219">
        <v>0</v>
      </c>
      <c r="K140" s="220">
        <v>0</v>
      </c>
      <c r="L140" s="221"/>
      <c r="M140" s="221"/>
    </row>
    <row r="141" spans="1:13">
      <c r="A141" s="218" t="s">
        <v>83</v>
      </c>
      <c r="B141" s="219">
        <v>4</v>
      </c>
      <c r="C141" s="219">
        <v>4</v>
      </c>
      <c r="D141" s="219">
        <v>3</v>
      </c>
      <c r="E141" s="219">
        <v>1</v>
      </c>
      <c r="F141" s="220">
        <v>1</v>
      </c>
      <c r="G141" s="219">
        <v>2</v>
      </c>
      <c r="H141" s="219">
        <v>1</v>
      </c>
      <c r="I141" s="219">
        <v>1</v>
      </c>
      <c r="J141" s="219">
        <v>0</v>
      </c>
      <c r="K141" s="222">
        <v>0</v>
      </c>
      <c r="L141" s="221"/>
      <c r="M141" s="221"/>
    </row>
    <row r="142" spans="1:13">
      <c r="A142" s="218" t="s">
        <v>85</v>
      </c>
      <c r="B142" s="219">
        <v>6</v>
      </c>
      <c r="C142" s="219">
        <v>6</v>
      </c>
      <c r="D142" s="219">
        <v>7</v>
      </c>
      <c r="E142" s="219">
        <v>6</v>
      </c>
      <c r="F142" s="220">
        <v>3</v>
      </c>
      <c r="G142" s="219">
        <v>0</v>
      </c>
      <c r="H142" s="219">
        <v>2</v>
      </c>
      <c r="I142" s="219">
        <v>2</v>
      </c>
      <c r="J142" s="219">
        <v>2</v>
      </c>
      <c r="K142" s="222">
        <v>3</v>
      </c>
      <c r="L142" s="221"/>
      <c r="M142" s="221"/>
    </row>
    <row r="143" spans="1:13">
      <c r="A143" s="218" t="s">
        <v>86</v>
      </c>
      <c r="B143" s="219">
        <v>11</v>
      </c>
      <c r="C143" s="219">
        <v>5</v>
      </c>
      <c r="D143" s="219">
        <v>6</v>
      </c>
      <c r="E143" s="219">
        <v>8</v>
      </c>
      <c r="F143" s="220">
        <v>11</v>
      </c>
      <c r="G143" s="219">
        <v>8</v>
      </c>
      <c r="H143" s="219">
        <v>5</v>
      </c>
      <c r="I143" s="219">
        <v>3</v>
      </c>
      <c r="J143" s="219">
        <v>6</v>
      </c>
      <c r="K143" s="222">
        <v>8</v>
      </c>
      <c r="L143" s="221"/>
      <c r="M143" s="221"/>
    </row>
    <row r="144" spans="1:13">
      <c r="A144" s="218" t="s">
        <v>495</v>
      </c>
      <c r="B144" s="219">
        <v>0</v>
      </c>
      <c r="C144" s="219">
        <v>0</v>
      </c>
      <c r="D144" s="219">
        <v>0</v>
      </c>
      <c r="E144" s="219">
        <v>0</v>
      </c>
      <c r="F144" s="220">
        <v>0</v>
      </c>
      <c r="G144" s="219">
        <v>0</v>
      </c>
      <c r="H144" s="219">
        <v>0</v>
      </c>
      <c r="I144" s="219">
        <v>0</v>
      </c>
      <c r="J144" s="219">
        <v>0</v>
      </c>
      <c r="K144" s="222">
        <v>0</v>
      </c>
      <c r="L144" s="221"/>
      <c r="M144" s="221"/>
    </row>
    <row r="145" spans="1:13">
      <c r="A145" s="218" t="s">
        <v>70</v>
      </c>
      <c r="B145" s="219">
        <v>12</v>
      </c>
      <c r="C145" s="219">
        <v>7</v>
      </c>
      <c r="D145" s="219">
        <v>3</v>
      </c>
      <c r="E145" s="219">
        <v>3</v>
      </c>
      <c r="F145" s="220">
        <v>7</v>
      </c>
      <c r="G145" s="219">
        <v>6</v>
      </c>
      <c r="H145" s="219">
        <v>4</v>
      </c>
      <c r="I145" s="219">
        <v>1</v>
      </c>
      <c r="J145" s="219">
        <v>2</v>
      </c>
      <c r="K145" s="222">
        <v>3</v>
      </c>
      <c r="L145" s="221"/>
      <c r="M145" s="221"/>
    </row>
    <row r="146" spans="1:13">
      <c r="A146" s="218" t="s">
        <v>258</v>
      </c>
      <c r="B146" s="219">
        <v>0</v>
      </c>
      <c r="C146" s="219">
        <v>0</v>
      </c>
      <c r="D146" s="219">
        <v>0</v>
      </c>
      <c r="E146" s="219">
        <v>21</v>
      </c>
      <c r="F146" s="220">
        <v>123</v>
      </c>
      <c r="G146" s="219">
        <v>0</v>
      </c>
      <c r="H146" s="219">
        <v>0</v>
      </c>
      <c r="I146" s="219">
        <v>0</v>
      </c>
      <c r="J146" s="219">
        <v>8</v>
      </c>
      <c r="K146" s="222">
        <v>13</v>
      </c>
      <c r="L146" s="221"/>
      <c r="M146" s="221"/>
    </row>
    <row r="147" spans="1:13">
      <c r="A147" s="218" t="s">
        <v>258</v>
      </c>
      <c r="B147" s="219">
        <v>0</v>
      </c>
      <c r="C147" s="219">
        <v>0</v>
      </c>
      <c r="D147" s="219">
        <v>0</v>
      </c>
      <c r="E147" s="219">
        <v>5</v>
      </c>
      <c r="F147" s="220">
        <v>0</v>
      </c>
      <c r="G147" s="219">
        <v>0</v>
      </c>
      <c r="H147" s="219">
        <v>0</v>
      </c>
      <c r="I147" s="219">
        <v>0</v>
      </c>
      <c r="J147" s="219">
        <v>3</v>
      </c>
      <c r="K147" s="222">
        <v>0</v>
      </c>
      <c r="L147" s="221"/>
      <c r="M147" s="221"/>
    </row>
    <row r="148" spans="1:13">
      <c r="A148" s="218" t="s">
        <v>259</v>
      </c>
      <c r="B148" s="219">
        <v>363</v>
      </c>
      <c r="C148" s="219">
        <v>277</v>
      </c>
      <c r="D148" s="219">
        <v>231</v>
      </c>
      <c r="E148" s="219">
        <v>284</v>
      </c>
      <c r="F148" s="220">
        <v>290</v>
      </c>
      <c r="G148" s="219">
        <v>96</v>
      </c>
      <c r="H148" s="219">
        <v>52</v>
      </c>
      <c r="I148" s="219">
        <v>43</v>
      </c>
      <c r="J148" s="219">
        <v>55</v>
      </c>
      <c r="K148" s="222">
        <v>40</v>
      </c>
      <c r="L148" s="221"/>
      <c r="M148" s="221"/>
    </row>
    <row r="149" spans="1:13">
      <c r="A149" s="218" t="s">
        <v>260</v>
      </c>
      <c r="B149" s="219">
        <v>14</v>
      </c>
      <c r="C149" s="219">
        <v>8</v>
      </c>
      <c r="D149" s="219">
        <v>5</v>
      </c>
      <c r="E149" s="219">
        <v>16</v>
      </c>
      <c r="F149" s="220">
        <v>14</v>
      </c>
      <c r="G149" s="219">
        <v>1</v>
      </c>
      <c r="H149" s="219">
        <v>4</v>
      </c>
      <c r="I149" s="219">
        <v>0</v>
      </c>
      <c r="J149" s="219">
        <v>1</v>
      </c>
      <c r="K149" s="222">
        <v>3</v>
      </c>
      <c r="L149" s="221"/>
      <c r="M149" s="221"/>
    </row>
    <row r="150" spans="1:13">
      <c r="A150" s="218" t="s">
        <v>262</v>
      </c>
      <c r="B150" s="219">
        <v>21</v>
      </c>
      <c r="C150" s="219">
        <v>0</v>
      </c>
      <c r="D150" s="219">
        <v>0</v>
      </c>
      <c r="E150" s="219">
        <v>0</v>
      </c>
      <c r="F150" s="220">
        <v>0</v>
      </c>
      <c r="G150" s="219">
        <v>7</v>
      </c>
      <c r="H150" s="219">
        <v>0</v>
      </c>
      <c r="I150" s="219">
        <v>0</v>
      </c>
      <c r="J150" s="219">
        <v>0</v>
      </c>
      <c r="K150" s="222">
        <v>0</v>
      </c>
      <c r="L150" s="221"/>
      <c r="M150" s="221"/>
    </row>
    <row r="151" spans="1:13">
      <c r="A151" s="218" t="s">
        <v>263</v>
      </c>
      <c r="B151" s="219">
        <v>25</v>
      </c>
      <c r="C151" s="219">
        <v>19</v>
      </c>
      <c r="D151" s="219">
        <v>14</v>
      </c>
      <c r="E151" s="219">
        <v>16</v>
      </c>
      <c r="F151" s="220">
        <v>21</v>
      </c>
      <c r="G151" s="219">
        <v>4</v>
      </c>
      <c r="H151" s="219">
        <v>3</v>
      </c>
      <c r="I151" s="219">
        <v>2</v>
      </c>
      <c r="J151" s="219">
        <v>4</v>
      </c>
      <c r="K151" s="222">
        <v>2</v>
      </c>
      <c r="L151" s="221"/>
      <c r="M151" s="221"/>
    </row>
    <row r="152" spans="1:13">
      <c r="A152" s="218" t="s">
        <v>264</v>
      </c>
      <c r="B152" s="219">
        <v>337</v>
      </c>
      <c r="C152" s="219">
        <v>287</v>
      </c>
      <c r="D152" s="219">
        <v>220</v>
      </c>
      <c r="E152" s="219">
        <v>250</v>
      </c>
      <c r="F152" s="220">
        <v>277</v>
      </c>
      <c r="G152" s="219">
        <v>65</v>
      </c>
      <c r="H152" s="219">
        <v>64</v>
      </c>
      <c r="I152" s="219">
        <v>51</v>
      </c>
      <c r="J152" s="219">
        <v>36</v>
      </c>
      <c r="K152" s="222">
        <v>32</v>
      </c>
      <c r="L152" s="221"/>
      <c r="M152" s="221"/>
    </row>
    <row r="153" spans="1:13">
      <c r="A153" s="218" t="s">
        <v>265</v>
      </c>
      <c r="B153" s="219">
        <v>0</v>
      </c>
      <c r="C153" s="219">
        <v>40</v>
      </c>
      <c r="D153" s="219">
        <v>0</v>
      </c>
      <c r="E153" s="219">
        <v>16</v>
      </c>
      <c r="F153" s="220">
        <v>25</v>
      </c>
      <c r="G153" s="219">
        <v>0</v>
      </c>
      <c r="H153" s="219">
        <v>2</v>
      </c>
      <c r="I153" s="219">
        <v>0</v>
      </c>
      <c r="J153" s="219">
        <v>2</v>
      </c>
      <c r="K153" s="222">
        <v>7</v>
      </c>
      <c r="L153" s="221"/>
      <c r="M153" s="221"/>
    </row>
    <row r="154" spans="1:13">
      <c r="A154" s="218" t="s">
        <v>266</v>
      </c>
      <c r="B154" s="219">
        <v>46</v>
      </c>
      <c r="C154" s="219">
        <v>0</v>
      </c>
      <c r="D154" s="219">
        <v>0</v>
      </c>
      <c r="E154" s="219">
        <v>0</v>
      </c>
      <c r="F154" s="220">
        <v>0</v>
      </c>
      <c r="G154" s="219">
        <v>12</v>
      </c>
      <c r="H154" s="219">
        <v>0</v>
      </c>
      <c r="I154" s="219">
        <v>0</v>
      </c>
      <c r="J154" s="219">
        <v>0</v>
      </c>
      <c r="K154" s="222">
        <v>0</v>
      </c>
      <c r="L154" s="221"/>
      <c r="M154" s="221"/>
    </row>
    <row r="155" spans="1:13">
      <c r="A155" s="218" t="s">
        <v>267</v>
      </c>
      <c r="B155" s="219">
        <v>621</v>
      </c>
      <c r="C155" s="219">
        <v>517</v>
      </c>
      <c r="D155" s="219">
        <v>416</v>
      </c>
      <c r="E155" s="219">
        <v>413</v>
      </c>
      <c r="F155" s="220">
        <v>512</v>
      </c>
      <c r="G155" s="219">
        <v>86</v>
      </c>
      <c r="H155" s="219">
        <v>86</v>
      </c>
      <c r="I155" s="219">
        <v>49</v>
      </c>
      <c r="J155" s="219">
        <v>59</v>
      </c>
      <c r="K155" s="222">
        <v>77</v>
      </c>
      <c r="L155" s="221"/>
      <c r="M155" s="221"/>
    </row>
    <row r="156" spans="1:13">
      <c r="A156" s="218" t="s">
        <v>268</v>
      </c>
      <c r="B156" s="219">
        <v>33</v>
      </c>
      <c r="C156" s="219">
        <v>44</v>
      </c>
      <c r="D156" s="219">
        <v>41</v>
      </c>
      <c r="E156" s="219">
        <v>35</v>
      </c>
      <c r="F156" s="220">
        <v>68</v>
      </c>
      <c r="G156" s="219">
        <v>8</v>
      </c>
      <c r="H156" s="219">
        <v>10</v>
      </c>
      <c r="I156" s="219">
        <v>4</v>
      </c>
      <c r="J156" s="219">
        <v>7</v>
      </c>
      <c r="K156" s="222">
        <v>8</v>
      </c>
      <c r="L156" s="221"/>
      <c r="M156" s="221"/>
    </row>
    <row r="157" spans="1:13">
      <c r="A157" s="218" t="s">
        <v>269</v>
      </c>
      <c r="B157" s="219">
        <v>0</v>
      </c>
      <c r="C157" s="219">
        <v>12</v>
      </c>
      <c r="D157" s="219">
        <v>75</v>
      </c>
      <c r="E157" s="219">
        <v>73</v>
      </c>
      <c r="F157" s="220">
        <v>48</v>
      </c>
      <c r="G157" s="219">
        <v>0</v>
      </c>
      <c r="H157" s="219">
        <v>5</v>
      </c>
      <c r="I157" s="219">
        <v>45</v>
      </c>
      <c r="J157" s="219">
        <v>48</v>
      </c>
      <c r="K157" s="222">
        <v>27</v>
      </c>
      <c r="L157" s="221"/>
      <c r="M157" s="221"/>
    </row>
    <row r="158" spans="1:13">
      <c r="A158" s="218" t="s">
        <v>270</v>
      </c>
      <c r="B158" s="219">
        <v>0</v>
      </c>
      <c r="C158" s="219">
        <v>0</v>
      </c>
      <c r="D158" s="219">
        <v>0</v>
      </c>
      <c r="E158" s="219">
        <v>26</v>
      </c>
      <c r="F158" s="220">
        <v>21</v>
      </c>
      <c r="G158" s="219">
        <v>0</v>
      </c>
      <c r="H158" s="219">
        <v>0</v>
      </c>
      <c r="I158" s="219">
        <v>0</v>
      </c>
      <c r="J158" s="219">
        <v>15</v>
      </c>
      <c r="K158" s="222">
        <v>12</v>
      </c>
      <c r="L158" s="221"/>
      <c r="M158" s="221"/>
    </row>
    <row r="159" spans="1:13">
      <c r="A159" s="218" t="s">
        <v>271</v>
      </c>
      <c r="B159" s="219">
        <v>0</v>
      </c>
      <c r="C159" s="219">
        <v>0</v>
      </c>
      <c r="D159" s="219">
        <v>67</v>
      </c>
      <c r="E159" s="219">
        <v>73</v>
      </c>
      <c r="F159" s="220">
        <v>0</v>
      </c>
      <c r="G159" s="219">
        <v>0</v>
      </c>
      <c r="H159" s="219">
        <v>3</v>
      </c>
      <c r="I159" s="219">
        <v>24</v>
      </c>
      <c r="J159" s="219">
        <v>8</v>
      </c>
      <c r="K159" s="222">
        <v>0</v>
      </c>
      <c r="L159" s="221"/>
      <c r="M159" s="221"/>
    </row>
    <row r="160" spans="1:13">
      <c r="A160" s="218" t="s">
        <v>277</v>
      </c>
      <c r="B160" s="219">
        <v>46</v>
      </c>
      <c r="C160" s="219">
        <v>40</v>
      </c>
      <c r="D160" s="219">
        <v>34</v>
      </c>
      <c r="E160" s="219">
        <v>34</v>
      </c>
      <c r="F160" s="220">
        <v>49</v>
      </c>
      <c r="G160" s="219">
        <v>5</v>
      </c>
      <c r="H160" s="219">
        <v>6</v>
      </c>
      <c r="I160" s="219">
        <v>7</v>
      </c>
      <c r="J160" s="219">
        <v>9</v>
      </c>
      <c r="K160" s="222">
        <v>6</v>
      </c>
      <c r="L160" s="221"/>
      <c r="M160" s="221"/>
    </row>
    <row r="161" spans="1:13">
      <c r="A161" s="218" t="s">
        <v>278</v>
      </c>
      <c r="B161" s="219">
        <v>138</v>
      </c>
      <c r="C161" s="219">
        <v>147</v>
      </c>
      <c r="D161" s="219">
        <v>2</v>
      </c>
      <c r="E161" s="219">
        <v>0</v>
      </c>
      <c r="F161" s="220">
        <v>0</v>
      </c>
      <c r="G161" s="219">
        <v>39</v>
      </c>
      <c r="H161" s="219">
        <v>40</v>
      </c>
      <c r="I161" s="219">
        <v>2</v>
      </c>
      <c r="J161" s="219">
        <v>0</v>
      </c>
      <c r="K161" s="222">
        <v>0</v>
      </c>
      <c r="L161" s="221"/>
      <c r="M161" s="221"/>
    </row>
    <row r="162" spans="1:13">
      <c r="A162" s="218" t="s">
        <v>279</v>
      </c>
      <c r="B162" s="219">
        <v>0</v>
      </c>
      <c r="C162" s="219">
        <v>75</v>
      </c>
      <c r="D162" s="219">
        <v>58</v>
      </c>
      <c r="E162" s="219">
        <v>0</v>
      </c>
      <c r="F162" s="220">
        <v>0</v>
      </c>
      <c r="G162" s="219">
        <v>0</v>
      </c>
      <c r="H162" s="219">
        <v>20</v>
      </c>
      <c r="I162" s="219">
        <v>14</v>
      </c>
      <c r="J162" s="219">
        <v>0</v>
      </c>
      <c r="K162" s="222">
        <v>0</v>
      </c>
      <c r="L162" s="221"/>
      <c r="M162" s="221"/>
    </row>
    <row r="163" spans="1:13">
      <c r="A163" s="218" t="s">
        <v>280</v>
      </c>
      <c r="B163" s="219">
        <v>390</v>
      </c>
      <c r="C163" s="219">
        <v>415</v>
      </c>
      <c r="D163" s="219">
        <v>419</v>
      </c>
      <c r="E163" s="219">
        <v>587</v>
      </c>
      <c r="F163" s="220">
        <v>835</v>
      </c>
      <c r="G163" s="219">
        <v>48</v>
      </c>
      <c r="H163" s="219">
        <v>64</v>
      </c>
      <c r="I163" s="219">
        <v>62</v>
      </c>
      <c r="J163" s="219">
        <v>81</v>
      </c>
      <c r="K163" s="222">
        <v>91</v>
      </c>
      <c r="L163" s="221"/>
      <c r="M163" s="221"/>
    </row>
    <row r="164" spans="1:13">
      <c r="A164" s="218" t="s">
        <v>281</v>
      </c>
      <c r="B164" s="219">
        <v>40</v>
      </c>
      <c r="C164" s="219">
        <v>47</v>
      </c>
      <c r="D164" s="219">
        <v>34</v>
      </c>
      <c r="E164" s="219">
        <v>34</v>
      </c>
      <c r="F164" s="220">
        <v>29</v>
      </c>
      <c r="G164" s="219">
        <v>4</v>
      </c>
      <c r="H164" s="219">
        <v>7</v>
      </c>
      <c r="I164" s="219">
        <v>4</v>
      </c>
      <c r="J164" s="219">
        <v>6</v>
      </c>
      <c r="K164" s="222">
        <v>2</v>
      </c>
      <c r="L164" s="221"/>
      <c r="M164" s="221"/>
    </row>
    <row r="165" spans="1:13">
      <c r="A165" s="218" t="s">
        <v>282</v>
      </c>
      <c r="B165" s="219">
        <v>18</v>
      </c>
      <c r="C165" s="219">
        <v>9</v>
      </c>
      <c r="D165" s="219">
        <v>8</v>
      </c>
      <c r="E165" s="219">
        <v>9</v>
      </c>
      <c r="F165" s="220">
        <v>9</v>
      </c>
      <c r="G165" s="219">
        <v>4</v>
      </c>
      <c r="H165" s="219">
        <v>3</v>
      </c>
      <c r="I165" s="219">
        <v>2</v>
      </c>
      <c r="J165" s="219">
        <v>1</v>
      </c>
      <c r="K165" s="222">
        <v>3</v>
      </c>
      <c r="L165" s="221"/>
      <c r="M165" s="221"/>
    </row>
    <row r="166" spans="1:13">
      <c r="A166" s="218" t="s">
        <v>679</v>
      </c>
      <c r="B166" s="219">
        <v>177</v>
      </c>
      <c r="C166" s="219">
        <v>180</v>
      </c>
      <c r="D166" s="219">
        <v>173</v>
      </c>
      <c r="E166" s="219">
        <v>197</v>
      </c>
      <c r="F166" s="220">
        <v>254</v>
      </c>
      <c r="G166" s="219">
        <v>41</v>
      </c>
      <c r="H166" s="219">
        <v>40</v>
      </c>
      <c r="I166" s="219">
        <v>43</v>
      </c>
      <c r="J166" s="219">
        <v>45</v>
      </c>
      <c r="K166" s="222">
        <v>50</v>
      </c>
      <c r="L166" s="221"/>
      <c r="M166" s="221"/>
    </row>
    <row r="167" spans="1:13">
      <c r="A167" s="218" t="s">
        <v>284</v>
      </c>
      <c r="B167" s="219">
        <v>199</v>
      </c>
      <c r="C167" s="219">
        <v>232</v>
      </c>
      <c r="D167" s="219">
        <v>166</v>
      </c>
      <c r="E167" s="219">
        <v>231</v>
      </c>
      <c r="F167" s="220">
        <v>270</v>
      </c>
      <c r="G167" s="219">
        <v>41</v>
      </c>
      <c r="H167" s="219">
        <v>49</v>
      </c>
      <c r="I167" s="219">
        <v>29</v>
      </c>
      <c r="J167" s="219">
        <v>31</v>
      </c>
      <c r="K167" s="222">
        <v>37</v>
      </c>
      <c r="L167" s="221"/>
      <c r="M167" s="221"/>
    </row>
    <row r="168" spans="1:13">
      <c r="A168" s="218" t="s">
        <v>285</v>
      </c>
      <c r="B168" s="219">
        <v>0</v>
      </c>
      <c r="C168" s="219">
        <v>0</v>
      </c>
      <c r="D168" s="219">
        <v>25</v>
      </c>
      <c r="E168" s="219">
        <v>20</v>
      </c>
      <c r="F168" s="220">
        <v>32</v>
      </c>
      <c r="G168" s="219">
        <v>0</v>
      </c>
      <c r="H168" s="219">
        <v>0</v>
      </c>
      <c r="I168" s="219">
        <v>2</v>
      </c>
      <c r="J168" s="219">
        <v>2</v>
      </c>
      <c r="K168" s="222">
        <v>2</v>
      </c>
      <c r="L168" s="221"/>
      <c r="M168" s="221"/>
    </row>
    <row r="169" spans="1:13">
      <c r="A169" s="218" t="s">
        <v>286</v>
      </c>
      <c r="B169" s="219">
        <v>0</v>
      </c>
      <c r="C169" s="219">
        <v>0</v>
      </c>
      <c r="D169" s="219">
        <v>11</v>
      </c>
      <c r="E169" s="219">
        <v>12</v>
      </c>
      <c r="F169" s="220">
        <v>20</v>
      </c>
      <c r="G169" s="219">
        <v>0</v>
      </c>
      <c r="H169" s="219">
        <v>0</v>
      </c>
      <c r="I169" s="219">
        <v>1</v>
      </c>
      <c r="J169" s="219">
        <v>0</v>
      </c>
      <c r="K169" s="222">
        <v>2</v>
      </c>
      <c r="L169" s="221"/>
      <c r="M169" s="221"/>
    </row>
    <row r="170" spans="1:13">
      <c r="A170" s="218" t="s">
        <v>287</v>
      </c>
      <c r="B170" s="219">
        <v>0</v>
      </c>
      <c r="C170" s="219">
        <v>0</v>
      </c>
      <c r="D170" s="219">
        <v>7</v>
      </c>
      <c r="E170" s="219">
        <v>12</v>
      </c>
      <c r="F170" s="220">
        <v>23</v>
      </c>
      <c r="G170" s="219">
        <v>0</v>
      </c>
      <c r="H170" s="219">
        <v>0</v>
      </c>
      <c r="I170" s="219">
        <v>1</v>
      </c>
      <c r="J170" s="219">
        <v>1</v>
      </c>
      <c r="K170" s="222">
        <v>1</v>
      </c>
      <c r="L170" s="221"/>
      <c r="M170" s="221"/>
    </row>
    <row r="171" spans="1:13">
      <c r="A171" s="218" t="s">
        <v>288</v>
      </c>
      <c r="B171" s="219">
        <v>20</v>
      </c>
      <c r="C171" s="219">
        <v>20</v>
      </c>
      <c r="D171" s="219">
        <v>21</v>
      </c>
      <c r="E171" s="219">
        <v>6</v>
      </c>
      <c r="F171" s="220">
        <v>20</v>
      </c>
      <c r="G171" s="219">
        <v>4</v>
      </c>
      <c r="H171" s="219">
        <v>5</v>
      </c>
      <c r="I171" s="219">
        <v>2</v>
      </c>
      <c r="J171" s="219">
        <v>1</v>
      </c>
      <c r="K171" s="222">
        <v>3</v>
      </c>
      <c r="L171" s="221"/>
      <c r="M171" s="221"/>
    </row>
    <row r="172" spans="1:13">
      <c r="A172" s="218" t="s">
        <v>289</v>
      </c>
      <c r="B172" s="219">
        <v>119</v>
      </c>
      <c r="C172" s="219">
        <v>96</v>
      </c>
      <c r="D172" s="219">
        <v>72</v>
      </c>
      <c r="E172" s="219">
        <v>73</v>
      </c>
      <c r="F172" s="220">
        <v>86</v>
      </c>
      <c r="G172" s="219">
        <v>25</v>
      </c>
      <c r="H172" s="219">
        <v>14</v>
      </c>
      <c r="I172" s="219">
        <v>8</v>
      </c>
      <c r="J172" s="219">
        <v>8</v>
      </c>
      <c r="K172" s="222">
        <v>13</v>
      </c>
      <c r="L172" s="221"/>
      <c r="M172" s="221"/>
    </row>
    <row r="173" spans="1:13">
      <c r="A173" s="218" t="s">
        <v>290</v>
      </c>
      <c r="B173" s="219">
        <v>0</v>
      </c>
      <c r="C173" s="219">
        <v>7</v>
      </c>
      <c r="D173" s="219">
        <v>69</v>
      </c>
      <c r="E173" s="219">
        <v>93</v>
      </c>
      <c r="F173" s="220">
        <v>66</v>
      </c>
      <c r="G173" s="219">
        <v>0</v>
      </c>
      <c r="H173" s="219">
        <v>4</v>
      </c>
      <c r="I173" s="219">
        <v>35</v>
      </c>
      <c r="J173" s="219">
        <v>57</v>
      </c>
      <c r="K173" s="222">
        <v>37</v>
      </c>
      <c r="L173" s="221"/>
      <c r="M173" s="221"/>
    </row>
    <row r="174" spans="1:13">
      <c r="A174" s="218" t="s">
        <v>291</v>
      </c>
      <c r="B174" s="219">
        <v>101</v>
      </c>
      <c r="C174" s="219">
        <v>111</v>
      </c>
      <c r="D174" s="219">
        <v>67</v>
      </c>
      <c r="E174" s="219">
        <v>84</v>
      </c>
      <c r="F174" s="220">
        <v>120</v>
      </c>
      <c r="G174" s="219">
        <v>25</v>
      </c>
      <c r="H174" s="219">
        <v>26</v>
      </c>
      <c r="I174" s="219">
        <v>13</v>
      </c>
      <c r="J174" s="219">
        <v>19</v>
      </c>
      <c r="K174" s="222">
        <v>14</v>
      </c>
      <c r="L174" s="221"/>
      <c r="M174" s="221"/>
    </row>
    <row r="175" spans="1:13">
      <c r="A175" s="218" t="s">
        <v>292</v>
      </c>
      <c r="B175" s="219">
        <v>0</v>
      </c>
      <c r="C175" s="219">
        <v>0</v>
      </c>
      <c r="D175" s="219">
        <v>98</v>
      </c>
      <c r="E175" s="219">
        <v>122</v>
      </c>
      <c r="F175" s="220">
        <v>128</v>
      </c>
      <c r="G175" s="219">
        <v>0</v>
      </c>
      <c r="H175" s="219">
        <v>0</v>
      </c>
      <c r="I175" s="219">
        <v>21</v>
      </c>
      <c r="J175" s="219">
        <v>25</v>
      </c>
      <c r="K175" s="222">
        <v>25</v>
      </c>
      <c r="L175" s="221"/>
      <c r="M175" s="221"/>
    </row>
    <row r="176" spans="1:13">
      <c r="A176" s="218" t="s">
        <v>680</v>
      </c>
      <c r="B176" s="219">
        <v>0</v>
      </c>
      <c r="C176" s="219">
        <v>0</v>
      </c>
      <c r="D176" s="219">
        <v>0</v>
      </c>
      <c r="E176" s="219">
        <v>0</v>
      </c>
      <c r="F176" s="220">
        <v>2</v>
      </c>
      <c r="G176" s="219">
        <v>0</v>
      </c>
      <c r="H176" s="219">
        <v>0</v>
      </c>
      <c r="I176" s="219">
        <v>0</v>
      </c>
      <c r="J176" s="219">
        <v>0</v>
      </c>
      <c r="K176" s="222">
        <v>2</v>
      </c>
      <c r="L176" s="221"/>
      <c r="M176" s="221"/>
    </row>
    <row r="177" spans="1:13">
      <c r="A177" s="218" t="s">
        <v>293</v>
      </c>
      <c r="B177" s="219">
        <v>25</v>
      </c>
      <c r="C177" s="219">
        <v>26</v>
      </c>
      <c r="D177" s="219">
        <v>9</v>
      </c>
      <c r="E177" s="219">
        <v>26</v>
      </c>
      <c r="F177" s="220">
        <v>20</v>
      </c>
      <c r="G177" s="219">
        <v>6</v>
      </c>
      <c r="H177" s="219">
        <v>6</v>
      </c>
      <c r="I177" s="219">
        <v>3</v>
      </c>
      <c r="J177" s="219">
        <v>6</v>
      </c>
      <c r="K177" s="222">
        <v>5</v>
      </c>
      <c r="L177" s="221"/>
      <c r="M177" s="221"/>
    </row>
    <row r="178" spans="1:13">
      <c r="A178" s="218" t="s">
        <v>294</v>
      </c>
      <c r="B178" s="219">
        <v>0</v>
      </c>
      <c r="C178" s="219">
        <v>25</v>
      </c>
      <c r="D178" s="219">
        <v>26</v>
      </c>
      <c r="E178" s="219">
        <v>34</v>
      </c>
      <c r="F178" s="220">
        <v>33</v>
      </c>
      <c r="G178" s="219">
        <v>0</v>
      </c>
      <c r="H178" s="219">
        <v>3</v>
      </c>
      <c r="I178" s="219">
        <v>2</v>
      </c>
      <c r="J178" s="219">
        <v>8</v>
      </c>
      <c r="K178" s="222">
        <v>3</v>
      </c>
      <c r="L178" s="221"/>
      <c r="M178" s="221"/>
    </row>
    <row r="179" spans="1:13">
      <c r="A179" s="218" t="s">
        <v>295</v>
      </c>
      <c r="B179" s="219">
        <v>385</v>
      </c>
      <c r="C179" s="219">
        <v>294</v>
      </c>
      <c r="D179" s="219">
        <v>143</v>
      </c>
      <c r="E179" s="219">
        <v>175</v>
      </c>
      <c r="F179" s="220">
        <v>266</v>
      </c>
      <c r="G179" s="219">
        <v>86</v>
      </c>
      <c r="H179" s="219">
        <v>60</v>
      </c>
      <c r="I179" s="219">
        <v>33</v>
      </c>
      <c r="J179" s="219">
        <v>35</v>
      </c>
      <c r="K179" s="222">
        <v>34</v>
      </c>
      <c r="L179" s="221"/>
      <c r="M179" s="221"/>
    </row>
    <row r="180" spans="1:13">
      <c r="A180" s="218" t="s">
        <v>296</v>
      </c>
      <c r="B180" s="219">
        <v>0</v>
      </c>
      <c r="C180" s="219">
        <v>1</v>
      </c>
      <c r="D180" s="219">
        <v>34</v>
      </c>
      <c r="E180" s="219">
        <v>42</v>
      </c>
      <c r="F180" s="220">
        <v>41</v>
      </c>
      <c r="G180" s="219">
        <v>0</v>
      </c>
      <c r="H180" s="219">
        <v>1</v>
      </c>
      <c r="I180" s="219">
        <v>6</v>
      </c>
      <c r="J180" s="219">
        <v>10</v>
      </c>
      <c r="K180" s="222">
        <v>6</v>
      </c>
      <c r="L180" s="221"/>
      <c r="M180" s="221"/>
    </row>
    <row r="181" spans="1:13">
      <c r="A181" s="218" t="s">
        <v>297</v>
      </c>
      <c r="B181" s="219">
        <v>0</v>
      </c>
      <c r="C181" s="219">
        <v>1</v>
      </c>
      <c r="D181" s="219">
        <v>219</v>
      </c>
      <c r="E181" s="219">
        <v>250</v>
      </c>
      <c r="F181" s="220">
        <v>242</v>
      </c>
      <c r="G181" s="219">
        <v>0</v>
      </c>
      <c r="H181" s="219">
        <v>0</v>
      </c>
      <c r="I181" s="219">
        <v>30</v>
      </c>
      <c r="J181" s="219">
        <v>37</v>
      </c>
      <c r="K181" s="222">
        <v>31</v>
      </c>
      <c r="L181" s="221"/>
      <c r="M181" s="221"/>
    </row>
    <row r="182" spans="1:13">
      <c r="A182" s="218" t="s">
        <v>298</v>
      </c>
      <c r="B182" s="219">
        <v>1</v>
      </c>
      <c r="C182" s="219">
        <v>0</v>
      </c>
      <c r="D182" s="219">
        <v>3</v>
      </c>
      <c r="E182" s="219">
        <v>0</v>
      </c>
      <c r="F182" s="220">
        <v>0</v>
      </c>
      <c r="G182" s="219">
        <v>0</v>
      </c>
      <c r="H182" s="219">
        <v>0</v>
      </c>
      <c r="I182" s="219">
        <v>3</v>
      </c>
      <c r="J182" s="219">
        <v>0</v>
      </c>
      <c r="K182" s="222">
        <v>0</v>
      </c>
      <c r="L182" s="221"/>
      <c r="M182" s="221"/>
    </row>
    <row r="183" spans="1:13">
      <c r="A183" s="218" t="s">
        <v>299</v>
      </c>
      <c r="B183" s="219">
        <v>90</v>
      </c>
      <c r="C183" s="219">
        <v>97</v>
      </c>
      <c r="D183" s="219">
        <v>67</v>
      </c>
      <c r="E183" s="219">
        <v>73</v>
      </c>
      <c r="F183" s="220">
        <v>100</v>
      </c>
      <c r="G183" s="219">
        <v>12</v>
      </c>
      <c r="H183" s="219">
        <v>19</v>
      </c>
      <c r="I183" s="219">
        <v>13</v>
      </c>
      <c r="J183" s="219">
        <v>10</v>
      </c>
      <c r="K183" s="222">
        <v>17</v>
      </c>
      <c r="L183" s="221"/>
      <c r="M183" s="221"/>
    </row>
    <row r="184" spans="1:13">
      <c r="A184" s="218" t="s">
        <v>300</v>
      </c>
      <c r="B184" s="219">
        <v>273</v>
      </c>
      <c r="C184" s="219">
        <v>268</v>
      </c>
      <c r="D184" s="219">
        <v>160</v>
      </c>
      <c r="E184" s="219">
        <v>188</v>
      </c>
      <c r="F184" s="220">
        <v>206</v>
      </c>
      <c r="G184" s="219">
        <v>39</v>
      </c>
      <c r="H184" s="219">
        <v>39</v>
      </c>
      <c r="I184" s="219">
        <v>20</v>
      </c>
      <c r="J184" s="219">
        <v>27</v>
      </c>
      <c r="K184" s="222">
        <v>18</v>
      </c>
      <c r="L184" s="221"/>
      <c r="M184" s="221"/>
    </row>
    <row r="185" spans="1:13">
      <c r="A185" s="218" t="s">
        <v>301</v>
      </c>
      <c r="B185" s="219">
        <v>153</v>
      </c>
      <c r="C185" s="219">
        <v>451</v>
      </c>
      <c r="D185" s="219">
        <v>332</v>
      </c>
      <c r="E185" s="219">
        <v>349</v>
      </c>
      <c r="F185" s="220">
        <v>335</v>
      </c>
      <c r="G185" s="219">
        <v>106</v>
      </c>
      <c r="H185" s="219">
        <v>298</v>
      </c>
      <c r="I185" s="219">
        <v>213</v>
      </c>
      <c r="J185" s="219">
        <v>222</v>
      </c>
      <c r="K185" s="222">
        <v>213</v>
      </c>
      <c r="L185" s="221"/>
      <c r="M185" s="221"/>
    </row>
    <row r="186" spans="1:13">
      <c r="A186" s="218" t="s">
        <v>302</v>
      </c>
      <c r="B186" s="219">
        <v>2</v>
      </c>
      <c r="C186" s="219">
        <v>0</v>
      </c>
      <c r="D186" s="219">
        <v>1</v>
      </c>
      <c r="E186" s="219">
        <v>0</v>
      </c>
      <c r="F186" s="220">
        <v>0</v>
      </c>
      <c r="G186" s="219">
        <v>0</v>
      </c>
      <c r="H186" s="219">
        <v>0</v>
      </c>
      <c r="I186" s="219">
        <v>0</v>
      </c>
      <c r="J186" s="219">
        <v>0</v>
      </c>
      <c r="K186" s="222">
        <v>0</v>
      </c>
      <c r="L186" s="221"/>
      <c r="M186" s="221"/>
    </row>
    <row r="187" spans="1:13">
      <c r="A187" s="218" t="s">
        <v>303</v>
      </c>
      <c r="B187" s="219">
        <v>532</v>
      </c>
      <c r="C187" s="219">
        <v>596</v>
      </c>
      <c r="D187" s="219">
        <v>549</v>
      </c>
      <c r="E187" s="219">
        <v>578</v>
      </c>
      <c r="F187" s="220">
        <v>714</v>
      </c>
      <c r="G187" s="219">
        <v>127</v>
      </c>
      <c r="H187" s="219">
        <v>111</v>
      </c>
      <c r="I187" s="219">
        <v>111</v>
      </c>
      <c r="J187" s="219">
        <v>77</v>
      </c>
      <c r="K187" s="222">
        <v>173</v>
      </c>
      <c r="L187" s="221"/>
      <c r="M187" s="221"/>
    </row>
    <row r="188" spans="1:13">
      <c r="A188" s="218" t="s">
        <v>304</v>
      </c>
      <c r="B188" s="219">
        <v>8</v>
      </c>
      <c r="C188" s="219">
        <v>1</v>
      </c>
      <c r="D188" s="219">
        <v>10</v>
      </c>
      <c r="E188" s="219">
        <v>3</v>
      </c>
      <c r="F188" s="220">
        <v>0</v>
      </c>
      <c r="G188" s="219">
        <v>3</v>
      </c>
      <c r="H188" s="219">
        <v>0</v>
      </c>
      <c r="I188" s="219">
        <v>0</v>
      </c>
      <c r="J188" s="219">
        <v>0</v>
      </c>
      <c r="K188" s="222">
        <v>0</v>
      </c>
      <c r="L188" s="221"/>
      <c r="M188" s="221"/>
    </row>
    <row r="189" spans="1:13">
      <c r="A189" s="218" t="s">
        <v>305</v>
      </c>
      <c r="B189" s="219">
        <v>11</v>
      </c>
      <c r="C189" s="219">
        <v>0</v>
      </c>
      <c r="D189" s="219">
        <v>0</v>
      </c>
      <c r="E189" s="219">
        <v>0</v>
      </c>
      <c r="F189" s="220">
        <v>0</v>
      </c>
      <c r="G189" s="219">
        <v>5</v>
      </c>
      <c r="H189" s="219">
        <v>0</v>
      </c>
      <c r="I189" s="219">
        <v>0</v>
      </c>
      <c r="J189" s="219">
        <v>0</v>
      </c>
      <c r="K189" s="222">
        <v>0</v>
      </c>
      <c r="L189" s="221"/>
      <c r="M189" s="221"/>
    </row>
    <row r="190" spans="1:13">
      <c r="A190" s="218" t="s">
        <v>306</v>
      </c>
      <c r="B190" s="219">
        <v>35</v>
      </c>
      <c r="C190" s="219">
        <v>0</v>
      </c>
      <c r="D190" s="219">
        <v>0</v>
      </c>
      <c r="E190" s="219">
        <v>0</v>
      </c>
      <c r="F190" s="220">
        <v>0</v>
      </c>
      <c r="G190" s="219">
        <v>6</v>
      </c>
      <c r="H190" s="219">
        <v>0</v>
      </c>
      <c r="I190" s="219">
        <v>0</v>
      </c>
      <c r="J190" s="219">
        <v>0</v>
      </c>
      <c r="K190" s="222">
        <v>0</v>
      </c>
      <c r="L190" s="221"/>
      <c r="M190" s="221"/>
    </row>
    <row r="191" spans="1:13">
      <c r="A191" s="218" t="s">
        <v>307</v>
      </c>
      <c r="B191" s="219">
        <v>0</v>
      </c>
      <c r="C191" s="219">
        <v>32</v>
      </c>
      <c r="D191" s="219">
        <v>36</v>
      </c>
      <c r="E191" s="219">
        <v>36</v>
      </c>
      <c r="F191" s="220">
        <v>45</v>
      </c>
      <c r="G191" s="219">
        <v>0</v>
      </c>
      <c r="H191" s="219">
        <v>8</v>
      </c>
      <c r="I191" s="219">
        <v>5</v>
      </c>
      <c r="J191" s="219">
        <v>5</v>
      </c>
      <c r="K191" s="222">
        <v>5</v>
      </c>
      <c r="L191" s="221"/>
      <c r="M191" s="221"/>
    </row>
    <row r="192" spans="1:13">
      <c r="A192" s="218" t="s">
        <v>308</v>
      </c>
      <c r="B192" s="219">
        <v>21</v>
      </c>
      <c r="C192" s="219">
        <v>18</v>
      </c>
      <c r="D192" s="219">
        <v>25</v>
      </c>
      <c r="E192" s="219">
        <v>28</v>
      </c>
      <c r="F192" s="220">
        <v>17</v>
      </c>
      <c r="G192" s="219">
        <v>8</v>
      </c>
      <c r="H192" s="219">
        <v>7</v>
      </c>
      <c r="I192" s="219">
        <v>9</v>
      </c>
      <c r="J192" s="219">
        <v>4</v>
      </c>
      <c r="K192" s="222">
        <v>6</v>
      </c>
      <c r="L192" s="221"/>
      <c r="M192" s="221"/>
    </row>
    <row r="193" spans="1:13">
      <c r="A193" s="218" t="s">
        <v>309</v>
      </c>
      <c r="B193" s="219">
        <v>69</v>
      </c>
      <c r="C193" s="219">
        <v>56</v>
      </c>
      <c r="D193" s="219">
        <v>55</v>
      </c>
      <c r="E193" s="219">
        <v>52</v>
      </c>
      <c r="F193" s="220">
        <v>60</v>
      </c>
      <c r="G193" s="219">
        <v>14</v>
      </c>
      <c r="H193" s="219">
        <v>19</v>
      </c>
      <c r="I193" s="219">
        <v>23</v>
      </c>
      <c r="J193" s="219">
        <v>13</v>
      </c>
      <c r="K193" s="222">
        <v>21</v>
      </c>
      <c r="L193" s="221"/>
      <c r="M193" s="221"/>
    </row>
    <row r="194" spans="1:13">
      <c r="A194" s="218" t="s">
        <v>310</v>
      </c>
      <c r="B194" s="219">
        <v>0</v>
      </c>
      <c r="C194" s="219">
        <v>0</v>
      </c>
      <c r="D194" s="219">
        <v>0</v>
      </c>
      <c r="E194" s="219">
        <v>69</v>
      </c>
      <c r="F194" s="220">
        <v>74</v>
      </c>
      <c r="G194" s="219">
        <v>0</v>
      </c>
      <c r="H194" s="219">
        <v>0</v>
      </c>
      <c r="I194" s="219">
        <v>0</v>
      </c>
      <c r="J194" s="219">
        <v>22</v>
      </c>
      <c r="K194" s="222">
        <v>27</v>
      </c>
      <c r="L194" s="221"/>
      <c r="M194" s="221"/>
    </row>
    <row r="195" spans="1:13">
      <c r="A195" s="218" t="s">
        <v>311</v>
      </c>
      <c r="B195" s="219">
        <v>7</v>
      </c>
      <c r="C195" s="219">
        <v>13</v>
      </c>
      <c r="D195" s="219">
        <v>5</v>
      </c>
      <c r="E195" s="219">
        <v>9</v>
      </c>
      <c r="F195" s="220">
        <v>5</v>
      </c>
      <c r="G195" s="219">
        <v>3</v>
      </c>
      <c r="H195" s="219">
        <v>3</v>
      </c>
      <c r="I195" s="219">
        <v>1</v>
      </c>
      <c r="J195" s="219">
        <v>6</v>
      </c>
      <c r="K195" s="222">
        <v>0</v>
      </c>
      <c r="L195" s="221"/>
      <c r="M195" s="221"/>
    </row>
    <row r="196" spans="1:13">
      <c r="A196" s="218" t="s">
        <v>312</v>
      </c>
      <c r="B196" s="219">
        <v>138</v>
      </c>
      <c r="C196" s="219">
        <v>128</v>
      </c>
      <c r="D196" s="219">
        <v>101</v>
      </c>
      <c r="E196" s="219">
        <v>126</v>
      </c>
      <c r="F196" s="220">
        <v>128</v>
      </c>
      <c r="G196" s="219">
        <v>27</v>
      </c>
      <c r="H196" s="219">
        <v>24</v>
      </c>
      <c r="I196" s="219">
        <v>21</v>
      </c>
      <c r="J196" s="219">
        <v>19</v>
      </c>
      <c r="K196" s="222">
        <v>42</v>
      </c>
      <c r="L196" s="221"/>
      <c r="M196" s="221"/>
    </row>
    <row r="197" spans="1:13">
      <c r="A197" s="218" t="s">
        <v>313</v>
      </c>
      <c r="B197" s="219">
        <v>0</v>
      </c>
      <c r="C197" s="219">
        <v>0</v>
      </c>
      <c r="D197" s="219">
        <v>0</v>
      </c>
      <c r="E197" s="219">
        <v>0</v>
      </c>
      <c r="F197" s="220">
        <v>12</v>
      </c>
      <c r="G197" s="219">
        <v>0</v>
      </c>
      <c r="H197" s="219">
        <v>0</v>
      </c>
      <c r="I197" s="219">
        <v>0</v>
      </c>
      <c r="J197" s="219">
        <v>0</v>
      </c>
      <c r="K197" s="222">
        <v>7</v>
      </c>
      <c r="L197" s="221"/>
      <c r="M197" s="221"/>
    </row>
    <row r="198" spans="1:13">
      <c r="A198" s="218" t="s">
        <v>314</v>
      </c>
      <c r="B198" s="219">
        <v>0</v>
      </c>
      <c r="C198" s="219">
        <v>0</v>
      </c>
      <c r="D198" s="219">
        <v>26</v>
      </c>
      <c r="E198" s="219">
        <v>62</v>
      </c>
      <c r="F198" s="220">
        <v>68</v>
      </c>
      <c r="G198" s="219">
        <v>0</v>
      </c>
      <c r="H198" s="219">
        <v>0</v>
      </c>
      <c r="I198" s="219">
        <v>18</v>
      </c>
      <c r="J198" s="219">
        <v>38</v>
      </c>
      <c r="K198" s="222">
        <v>39</v>
      </c>
      <c r="L198" s="221"/>
      <c r="M198" s="221"/>
    </row>
    <row r="199" spans="1:13">
      <c r="A199" s="218" t="s">
        <v>315</v>
      </c>
      <c r="B199" s="219">
        <v>0</v>
      </c>
      <c r="C199" s="219">
        <v>0</v>
      </c>
      <c r="D199" s="219">
        <v>16</v>
      </c>
      <c r="E199" s="219">
        <v>41</v>
      </c>
      <c r="F199" s="220">
        <v>38</v>
      </c>
      <c r="G199" s="219">
        <v>0</v>
      </c>
      <c r="H199" s="219">
        <v>0</v>
      </c>
      <c r="I199" s="219">
        <v>13</v>
      </c>
      <c r="J199" s="219">
        <v>27</v>
      </c>
      <c r="K199" s="222">
        <v>23</v>
      </c>
      <c r="L199" s="221"/>
      <c r="M199" s="221"/>
    </row>
    <row r="200" spans="1:13">
      <c r="A200" s="218" t="s">
        <v>316</v>
      </c>
      <c r="B200" s="219">
        <v>0</v>
      </c>
      <c r="C200" s="219">
        <v>0</v>
      </c>
      <c r="D200" s="219">
        <v>0</v>
      </c>
      <c r="E200" s="219">
        <v>2</v>
      </c>
      <c r="F200" s="220">
        <v>1</v>
      </c>
      <c r="G200" s="219">
        <v>0</v>
      </c>
      <c r="H200" s="219">
        <v>0</v>
      </c>
      <c r="I200" s="219">
        <v>0</v>
      </c>
      <c r="J200" s="219">
        <v>0</v>
      </c>
      <c r="K200" s="222">
        <v>0</v>
      </c>
      <c r="L200" s="221"/>
      <c r="M200" s="221"/>
    </row>
    <row r="201" spans="1:13">
      <c r="A201" s="218" t="s">
        <v>317</v>
      </c>
      <c r="B201" s="219">
        <v>0</v>
      </c>
      <c r="C201" s="219">
        <v>0</v>
      </c>
      <c r="D201" s="219">
        <v>24</v>
      </c>
      <c r="E201" s="219">
        <v>57</v>
      </c>
      <c r="F201" s="220">
        <v>56</v>
      </c>
      <c r="G201" s="219">
        <v>0</v>
      </c>
      <c r="H201" s="219">
        <v>0</v>
      </c>
      <c r="I201" s="219">
        <v>18</v>
      </c>
      <c r="J201" s="219">
        <v>41</v>
      </c>
      <c r="K201" s="222">
        <v>35</v>
      </c>
      <c r="L201" s="221"/>
      <c r="M201" s="221"/>
    </row>
    <row r="202" spans="1:13">
      <c r="A202" s="218" t="s">
        <v>681</v>
      </c>
      <c r="B202" s="219">
        <v>0</v>
      </c>
      <c r="C202" s="219">
        <v>0</v>
      </c>
      <c r="D202" s="219">
        <v>0</v>
      </c>
      <c r="E202" s="219">
        <v>0</v>
      </c>
      <c r="F202" s="220">
        <v>27</v>
      </c>
      <c r="G202" s="219">
        <v>0</v>
      </c>
      <c r="H202" s="219">
        <v>0</v>
      </c>
      <c r="I202" s="219">
        <v>0</v>
      </c>
      <c r="J202" s="219">
        <v>0</v>
      </c>
      <c r="K202" s="222">
        <v>17</v>
      </c>
      <c r="L202" s="221"/>
      <c r="M202" s="221"/>
    </row>
    <row r="203" spans="1:13">
      <c r="A203" s="218" t="s">
        <v>318</v>
      </c>
      <c r="B203" s="219">
        <v>0</v>
      </c>
      <c r="C203" s="219">
        <v>0</v>
      </c>
      <c r="D203" s="219">
        <v>3</v>
      </c>
      <c r="E203" s="219">
        <v>0</v>
      </c>
      <c r="F203" s="220">
        <v>0</v>
      </c>
      <c r="G203" s="219">
        <v>0</v>
      </c>
      <c r="H203" s="219">
        <v>0</v>
      </c>
      <c r="I203" s="219">
        <v>3</v>
      </c>
      <c r="J203" s="219">
        <v>0</v>
      </c>
      <c r="K203" s="222">
        <v>0</v>
      </c>
      <c r="L203" s="221"/>
      <c r="M203" s="221"/>
    </row>
    <row r="204" spans="1:13">
      <c r="A204" s="218" t="s">
        <v>104</v>
      </c>
      <c r="B204" s="219">
        <v>0</v>
      </c>
      <c r="C204" s="219">
        <v>0</v>
      </c>
      <c r="D204" s="219">
        <v>0</v>
      </c>
      <c r="E204" s="219">
        <v>79</v>
      </c>
      <c r="F204" s="220">
        <v>124</v>
      </c>
      <c r="G204" s="219">
        <v>0</v>
      </c>
      <c r="H204" s="219">
        <v>0</v>
      </c>
      <c r="I204" s="219">
        <v>0</v>
      </c>
      <c r="J204" s="219">
        <v>22</v>
      </c>
      <c r="K204" s="222">
        <v>25</v>
      </c>
      <c r="L204" s="221"/>
      <c r="M204" s="221"/>
    </row>
    <row r="205" spans="1:13" ht="15.6">
      <c r="A205" s="218" t="s">
        <v>682</v>
      </c>
      <c r="B205" s="219">
        <v>0</v>
      </c>
      <c r="C205" s="219">
        <v>0</v>
      </c>
      <c r="D205" s="219">
        <v>0</v>
      </c>
      <c r="E205" s="219">
        <v>0</v>
      </c>
      <c r="F205" s="220">
        <v>1</v>
      </c>
      <c r="G205" s="219">
        <v>0</v>
      </c>
      <c r="H205" s="219">
        <v>0</v>
      </c>
      <c r="I205" s="219">
        <v>0</v>
      </c>
      <c r="J205" s="219">
        <v>0</v>
      </c>
      <c r="K205" s="220">
        <v>0</v>
      </c>
      <c r="L205" t="s">
        <v>683</v>
      </c>
      <c r="M205"/>
    </row>
    <row r="206" spans="1:13" ht="15.6">
      <c r="A206" s="218" t="s">
        <v>319</v>
      </c>
      <c r="B206" s="219">
        <v>1</v>
      </c>
      <c r="C206" s="219">
        <v>3</v>
      </c>
      <c r="D206" s="219">
        <v>2</v>
      </c>
      <c r="E206" s="219">
        <v>0</v>
      </c>
      <c r="F206" s="220">
        <v>0</v>
      </c>
      <c r="G206" s="219">
        <v>1</v>
      </c>
      <c r="H206" s="219">
        <v>2</v>
      </c>
      <c r="I206" s="219">
        <v>1</v>
      </c>
      <c r="J206" s="219">
        <v>0</v>
      </c>
      <c r="K206" s="220">
        <v>0</v>
      </c>
      <c r="L206"/>
      <c r="M206"/>
    </row>
    <row r="207" spans="1:13" ht="15.6">
      <c r="A207" s="218" t="s">
        <v>320</v>
      </c>
      <c r="B207" s="219">
        <v>2</v>
      </c>
      <c r="C207" s="219">
        <v>12</v>
      </c>
      <c r="D207" s="219">
        <v>20</v>
      </c>
      <c r="E207" s="219">
        <v>35</v>
      </c>
      <c r="F207" s="220">
        <v>42</v>
      </c>
      <c r="G207" s="219">
        <v>0</v>
      </c>
      <c r="H207" s="219">
        <v>8</v>
      </c>
      <c r="I207" s="219">
        <v>11</v>
      </c>
      <c r="J207" s="219">
        <v>17</v>
      </c>
      <c r="K207" s="220">
        <v>21</v>
      </c>
      <c r="L207" t="s">
        <v>684</v>
      </c>
      <c r="M207"/>
    </row>
    <row r="208" spans="1:13" ht="15.6">
      <c r="A208" s="218" t="s">
        <v>321</v>
      </c>
      <c r="B208" s="219">
        <v>4</v>
      </c>
      <c r="C208" s="219">
        <v>4</v>
      </c>
      <c r="D208" s="219">
        <v>7</v>
      </c>
      <c r="E208" s="219">
        <v>3</v>
      </c>
      <c r="F208" s="220">
        <v>0</v>
      </c>
      <c r="G208" s="219">
        <v>3</v>
      </c>
      <c r="H208" s="219">
        <v>4</v>
      </c>
      <c r="I208" s="219">
        <v>6</v>
      </c>
      <c r="J208" s="219">
        <v>1</v>
      </c>
      <c r="K208" s="220">
        <v>0</v>
      </c>
      <c r="L208"/>
      <c r="M208"/>
    </row>
    <row r="209" spans="1:13" ht="15.6">
      <c r="A209" s="218" t="s">
        <v>321</v>
      </c>
      <c r="B209" s="219">
        <v>4</v>
      </c>
      <c r="C209" s="219">
        <v>4</v>
      </c>
      <c r="D209" s="219">
        <v>7</v>
      </c>
      <c r="E209" s="219">
        <v>3</v>
      </c>
      <c r="F209" s="220">
        <v>0</v>
      </c>
      <c r="G209" s="219">
        <v>3</v>
      </c>
      <c r="H209" s="219">
        <v>4</v>
      </c>
      <c r="I209" s="219">
        <v>6</v>
      </c>
      <c r="J209" s="219">
        <v>1</v>
      </c>
      <c r="K209" s="220">
        <v>0</v>
      </c>
      <c r="L209"/>
      <c r="M209"/>
    </row>
    <row r="210" spans="1:13" ht="15.6">
      <c r="A210" s="218" t="s">
        <v>322</v>
      </c>
      <c r="B210" s="219">
        <v>5</v>
      </c>
      <c r="C210" s="219">
        <v>3</v>
      </c>
      <c r="D210" s="219">
        <v>1</v>
      </c>
      <c r="E210" s="219">
        <v>1</v>
      </c>
      <c r="F210" s="220">
        <v>0</v>
      </c>
      <c r="G210" s="219">
        <v>2</v>
      </c>
      <c r="H210" s="219">
        <v>3</v>
      </c>
      <c r="I210" s="219">
        <v>1</v>
      </c>
      <c r="J210" s="219">
        <v>1</v>
      </c>
      <c r="K210" s="220">
        <v>0</v>
      </c>
      <c r="L210"/>
      <c r="M210"/>
    </row>
    <row r="211" spans="1:13" ht="15.6">
      <c r="A211" s="218" t="s">
        <v>324</v>
      </c>
      <c r="B211" s="219">
        <v>0</v>
      </c>
      <c r="C211" s="219">
        <v>14</v>
      </c>
      <c r="D211" s="219">
        <v>29</v>
      </c>
      <c r="E211" s="219">
        <v>33</v>
      </c>
      <c r="F211" s="220">
        <v>48</v>
      </c>
      <c r="G211" s="219">
        <v>0</v>
      </c>
      <c r="H211" s="219">
        <v>13</v>
      </c>
      <c r="I211" s="219">
        <v>21</v>
      </c>
      <c r="J211" s="219">
        <v>14</v>
      </c>
      <c r="K211" s="220">
        <v>24</v>
      </c>
      <c r="L211" t="s">
        <v>684</v>
      </c>
      <c r="M211"/>
    </row>
    <row r="212" spans="1:13" ht="15.6">
      <c r="A212" s="218" t="s">
        <v>149</v>
      </c>
      <c r="B212" s="219">
        <v>3</v>
      </c>
      <c r="C212" s="219">
        <v>4</v>
      </c>
      <c r="D212" s="219">
        <v>11</v>
      </c>
      <c r="E212" s="219">
        <v>20</v>
      </c>
      <c r="F212" s="220">
        <v>11</v>
      </c>
      <c r="G212" s="219">
        <v>3</v>
      </c>
      <c r="H212" s="219">
        <v>2</v>
      </c>
      <c r="I212" s="219">
        <v>10</v>
      </c>
      <c r="J212" s="219">
        <v>18</v>
      </c>
      <c r="K212" s="220">
        <v>10</v>
      </c>
      <c r="L212" t="s">
        <v>684</v>
      </c>
      <c r="M212"/>
    </row>
    <row r="213" spans="1:13" ht="15.6">
      <c r="A213" s="218" t="s">
        <v>325</v>
      </c>
      <c r="B213" s="219">
        <v>14</v>
      </c>
      <c r="C213" s="219">
        <v>13</v>
      </c>
      <c r="D213" s="219">
        <v>0</v>
      </c>
      <c r="E213" s="219">
        <v>0</v>
      </c>
      <c r="F213" s="220">
        <v>0</v>
      </c>
      <c r="G213" s="219">
        <v>9</v>
      </c>
      <c r="H213" s="219">
        <v>6</v>
      </c>
      <c r="I213" s="219">
        <v>0</v>
      </c>
      <c r="J213" s="219">
        <v>0</v>
      </c>
      <c r="K213" s="220">
        <v>0</v>
      </c>
      <c r="L213"/>
      <c r="M213"/>
    </row>
    <row r="214" spans="1:13" ht="15.6">
      <c r="A214" s="218" t="s">
        <v>156</v>
      </c>
      <c r="B214" s="219">
        <v>0</v>
      </c>
      <c r="C214" s="219">
        <v>0</v>
      </c>
      <c r="D214" s="219">
        <v>1</v>
      </c>
      <c r="E214" s="219">
        <v>2</v>
      </c>
      <c r="F214" s="220">
        <v>0</v>
      </c>
      <c r="G214" s="219">
        <v>0</v>
      </c>
      <c r="H214" s="219">
        <v>0</v>
      </c>
      <c r="I214" s="219">
        <v>0</v>
      </c>
      <c r="J214" s="219">
        <v>1</v>
      </c>
      <c r="K214" s="220">
        <v>0</v>
      </c>
      <c r="L214"/>
      <c r="M214"/>
    </row>
    <row r="215" spans="1:13" ht="15.6">
      <c r="A215" s="218" t="s">
        <v>326</v>
      </c>
      <c r="B215" s="219">
        <v>0</v>
      </c>
      <c r="C215" s="219">
        <v>0</v>
      </c>
      <c r="D215" s="219">
        <v>0</v>
      </c>
      <c r="E215" s="219">
        <v>5</v>
      </c>
      <c r="F215" s="220">
        <v>5</v>
      </c>
      <c r="G215" s="219">
        <v>0</v>
      </c>
      <c r="H215" s="219">
        <v>0</v>
      </c>
      <c r="I215" s="219">
        <v>0</v>
      </c>
      <c r="J215" s="219">
        <v>0</v>
      </c>
      <c r="K215" s="220">
        <v>1</v>
      </c>
      <c r="L215" t="s">
        <v>683</v>
      </c>
      <c r="M215"/>
    </row>
    <row r="216" spans="1:13" ht="15.6">
      <c r="A216" s="218" t="s">
        <v>329</v>
      </c>
      <c r="B216" s="219">
        <v>14</v>
      </c>
      <c r="C216" s="219">
        <v>10</v>
      </c>
      <c r="D216" s="219">
        <v>12</v>
      </c>
      <c r="E216" s="219">
        <v>10</v>
      </c>
      <c r="F216" s="220">
        <v>19</v>
      </c>
      <c r="G216" s="219">
        <v>13</v>
      </c>
      <c r="H216" s="219">
        <v>7</v>
      </c>
      <c r="I216" s="219">
        <v>6</v>
      </c>
      <c r="J216" s="219">
        <v>8</v>
      </c>
      <c r="K216" s="220">
        <v>10</v>
      </c>
      <c r="L216" t="s">
        <v>684</v>
      </c>
      <c r="M216"/>
    </row>
    <row r="217" spans="1:13" ht="15.6">
      <c r="A217" s="218" t="s">
        <v>330</v>
      </c>
      <c r="B217" s="219">
        <v>4</v>
      </c>
      <c r="C217" s="219">
        <v>3</v>
      </c>
      <c r="D217" s="219">
        <v>2</v>
      </c>
      <c r="E217" s="219">
        <v>8</v>
      </c>
      <c r="F217" s="220">
        <v>4</v>
      </c>
      <c r="G217" s="219">
        <v>3</v>
      </c>
      <c r="H217" s="219">
        <v>1</v>
      </c>
      <c r="I217" s="219">
        <v>2</v>
      </c>
      <c r="J217" s="219">
        <v>5</v>
      </c>
      <c r="K217" s="220">
        <v>3</v>
      </c>
      <c r="L217" t="s">
        <v>684</v>
      </c>
      <c r="M217"/>
    </row>
    <row r="218" spans="1:13" ht="15.6">
      <c r="A218" s="218" t="s">
        <v>331</v>
      </c>
      <c r="B218" s="219">
        <v>11</v>
      </c>
      <c r="C218" s="219">
        <v>13</v>
      </c>
      <c r="D218" s="219">
        <v>21</v>
      </c>
      <c r="E218" s="219">
        <v>46</v>
      </c>
      <c r="F218" s="220">
        <v>82</v>
      </c>
      <c r="G218" s="219">
        <v>6</v>
      </c>
      <c r="H218" s="219">
        <v>10</v>
      </c>
      <c r="I218" s="219">
        <v>18</v>
      </c>
      <c r="J218" s="219">
        <v>41</v>
      </c>
      <c r="K218" s="220">
        <v>74</v>
      </c>
      <c r="L218" t="s">
        <v>684</v>
      </c>
      <c r="M218"/>
    </row>
    <row r="219" spans="1:13" ht="15.6">
      <c r="A219" s="218" t="s">
        <v>150</v>
      </c>
      <c r="B219" s="219">
        <v>0</v>
      </c>
      <c r="C219" s="219">
        <v>0</v>
      </c>
      <c r="D219" s="219">
        <v>3</v>
      </c>
      <c r="E219" s="219">
        <v>0</v>
      </c>
      <c r="F219" s="220">
        <v>0</v>
      </c>
      <c r="G219" s="219">
        <v>0</v>
      </c>
      <c r="H219" s="219">
        <v>0</v>
      </c>
      <c r="I219" s="219">
        <v>0</v>
      </c>
      <c r="J219" s="219">
        <v>0</v>
      </c>
      <c r="K219" s="220">
        <v>0</v>
      </c>
      <c r="L219"/>
      <c r="M219"/>
    </row>
    <row r="220" spans="1:13" ht="15.6">
      <c r="A220" s="218" t="s">
        <v>146</v>
      </c>
      <c r="B220" s="219">
        <v>0</v>
      </c>
      <c r="C220" s="219">
        <v>0</v>
      </c>
      <c r="D220" s="219">
        <v>0</v>
      </c>
      <c r="E220" s="219">
        <v>0</v>
      </c>
      <c r="F220" s="220">
        <v>0</v>
      </c>
      <c r="G220" s="219">
        <v>0</v>
      </c>
      <c r="H220" s="219">
        <v>0</v>
      </c>
      <c r="I220" s="219">
        <v>0</v>
      </c>
      <c r="J220" s="219">
        <v>0</v>
      </c>
      <c r="K220" s="220">
        <v>0</v>
      </c>
      <c r="L220"/>
      <c r="M220"/>
    </row>
    <row r="221" spans="1:13" ht="15.6">
      <c r="A221" s="218" t="s">
        <v>333</v>
      </c>
      <c r="B221" s="219">
        <v>20</v>
      </c>
      <c r="C221" s="219">
        <v>11</v>
      </c>
      <c r="D221" s="219">
        <v>37</v>
      </c>
      <c r="E221" s="219">
        <v>34</v>
      </c>
      <c r="F221" s="220">
        <v>18</v>
      </c>
      <c r="G221" s="219">
        <v>5</v>
      </c>
      <c r="H221" s="219">
        <v>6</v>
      </c>
      <c r="I221" s="219">
        <v>22</v>
      </c>
      <c r="J221" s="219">
        <v>20</v>
      </c>
      <c r="K221" s="220">
        <v>15</v>
      </c>
      <c r="L221" t="s">
        <v>684</v>
      </c>
      <c r="M221"/>
    </row>
    <row r="222" spans="1:13" ht="15.6">
      <c r="A222" s="218" t="s">
        <v>335</v>
      </c>
      <c r="B222" s="219">
        <v>1</v>
      </c>
      <c r="C222" s="219">
        <v>1</v>
      </c>
      <c r="D222" s="219">
        <v>1</v>
      </c>
      <c r="E222" s="219">
        <v>1</v>
      </c>
      <c r="F222" s="220">
        <v>0</v>
      </c>
      <c r="G222" s="219">
        <v>1</v>
      </c>
      <c r="H222" s="219">
        <v>1</v>
      </c>
      <c r="I222" s="219">
        <v>0</v>
      </c>
      <c r="J222" s="219">
        <v>0</v>
      </c>
      <c r="K222" s="220">
        <v>0</v>
      </c>
      <c r="L222"/>
      <c r="M222"/>
    </row>
    <row r="223" spans="1:13" ht="15.6">
      <c r="A223" s="218" t="s">
        <v>336</v>
      </c>
      <c r="B223" s="219">
        <v>0</v>
      </c>
      <c r="C223" s="219">
        <v>0</v>
      </c>
      <c r="D223" s="219">
        <v>0</v>
      </c>
      <c r="E223" s="219">
        <v>0</v>
      </c>
      <c r="F223" s="220">
        <v>0</v>
      </c>
      <c r="G223" s="219">
        <v>0</v>
      </c>
      <c r="H223" s="219">
        <v>0</v>
      </c>
      <c r="I223" s="219">
        <v>0</v>
      </c>
      <c r="J223" s="219">
        <v>0</v>
      </c>
      <c r="K223" s="220">
        <v>0</v>
      </c>
      <c r="L223"/>
      <c r="M223"/>
    </row>
    <row r="224" spans="1:13" ht="15.6">
      <c r="A224" s="218" t="s">
        <v>337</v>
      </c>
      <c r="B224" s="219">
        <v>1</v>
      </c>
      <c r="C224" s="219">
        <v>7</v>
      </c>
      <c r="D224" s="219">
        <v>1</v>
      </c>
      <c r="E224" s="219">
        <v>0</v>
      </c>
      <c r="F224" s="220">
        <v>0</v>
      </c>
      <c r="G224" s="219">
        <v>1</v>
      </c>
      <c r="H224" s="219">
        <v>4</v>
      </c>
      <c r="I224" s="219">
        <v>1</v>
      </c>
      <c r="J224" s="219">
        <v>0</v>
      </c>
      <c r="K224" s="220">
        <v>0</v>
      </c>
      <c r="L224"/>
      <c r="M224"/>
    </row>
    <row r="225" spans="1:13" ht="15.6">
      <c r="A225" s="218" t="s">
        <v>338</v>
      </c>
      <c r="B225" s="219">
        <v>1</v>
      </c>
      <c r="C225" s="219">
        <v>3</v>
      </c>
      <c r="D225" s="219">
        <v>5</v>
      </c>
      <c r="E225" s="219">
        <v>23</v>
      </c>
      <c r="F225" s="220">
        <v>0</v>
      </c>
      <c r="G225" s="219">
        <v>1</v>
      </c>
      <c r="H225" s="219">
        <v>2</v>
      </c>
      <c r="I225" s="219">
        <v>4</v>
      </c>
      <c r="J225" s="219">
        <v>18</v>
      </c>
      <c r="K225" s="220">
        <v>0</v>
      </c>
      <c r="L225"/>
      <c r="M225"/>
    </row>
    <row r="226" spans="1:13" ht="15.6">
      <c r="A226" s="218" t="s">
        <v>340</v>
      </c>
      <c r="B226" s="219">
        <v>2</v>
      </c>
      <c r="C226" s="219">
        <v>3</v>
      </c>
      <c r="D226" s="219">
        <v>0</v>
      </c>
      <c r="E226" s="219">
        <v>0</v>
      </c>
      <c r="F226" s="220">
        <v>0</v>
      </c>
      <c r="G226" s="219">
        <v>2</v>
      </c>
      <c r="H226" s="219">
        <v>2</v>
      </c>
      <c r="I226" s="219">
        <v>0</v>
      </c>
      <c r="J226" s="219">
        <v>0</v>
      </c>
      <c r="K226" s="220">
        <v>0</v>
      </c>
      <c r="L226"/>
      <c r="M226"/>
    </row>
    <row r="227" spans="1:13" ht="15.6">
      <c r="A227" s="218" t="s">
        <v>151</v>
      </c>
      <c r="B227" s="219">
        <v>8</v>
      </c>
      <c r="C227" s="219">
        <v>13</v>
      </c>
      <c r="D227" s="219">
        <v>8</v>
      </c>
      <c r="E227" s="219">
        <v>7</v>
      </c>
      <c r="F227" s="220">
        <v>7</v>
      </c>
      <c r="G227" s="219">
        <v>4</v>
      </c>
      <c r="H227" s="219">
        <v>11</v>
      </c>
      <c r="I227" s="219">
        <v>5</v>
      </c>
      <c r="J227" s="219">
        <v>5</v>
      </c>
      <c r="K227" s="220">
        <v>4</v>
      </c>
      <c r="L227" t="s">
        <v>684</v>
      </c>
      <c r="M227"/>
    </row>
    <row r="228" spans="1:13" ht="15.6">
      <c r="A228" s="218" t="s">
        <v>685</v>
      </c>
      <c r="B228" s="219">
        <v>0</v>
      </c>
      <c r="C228" s="219">
        <v>0</v>
      </c>
      <c r="D228" s="219">
        <v>0</v>
      </c>
      <c r="E228" s="219">
        <v>0</v>
      </c>
      <c r="F228" s="220">
        <v>8</v>
      </c>
      <c r="G228" s="219">
        <v>0</v>
      </c>
      <c r="H228" s="219">
        <v>0</v>
      </c>
      <c r="I228" s="219">
        <v>0</v>
      </c>
      <c r="J228" s="219">
        <v>0</v>
      </c>
      <c r="K228" s="220">
        <v>7</v>
      </c>
      <c r="L228" t="s">
        <v>684</v>
      </c>
      <c r="M228"/>
    </row>
    <row r="229" spans="1:13" ht="15.6">
      <c r="A229" s="225" t="s">
        <v>496</v>
      </c>
      <c r="B229" s="219">
        <v>0</v>
      </c>
      <c r="C229" s="219">
        <v>0</v>
      </c>
      <c r="D229" s="219">
        <v>0</v>
      </c>
      <c r="E229" s="219">
        <v>43</v>
      </c>
      <c r="F229" s="220">
        <v>0</v>
      </c>
      <c r="G229" s="219">
        <v>0</v>
      </c>
      <c r="H229" s="219">
        <v>0</v>
      </c>
      <c r="I229" s="219">
        <v>0</v>
      </c>
      <c r="J229" s="219">
        <v>29</v>
      </c>
      <c r="K229" s="220">
        <v>0</v>
      </c>
      <c r="L229"/>
      <c r="M229"/>
    </row>
    <row r="230" spans="1:13" ht="15.6">
      <c r="A230" s="218" t="s">
        <v>341</v>
      </c>
      <c r="B230" s="219">
        <v>17</v>
      </c>
      <c r="C230" s="219">
        <v>29</v>
      </c>
      <c r="D230" s="219">
        <v>23</v>
      </c>
      <c r="E230" s="219">
        <v>2</v>
      </c>
      <c r="F230" s="220">
        <v>0</v>
      </c>
      <c r="G230" s="219">
        <v>10</v>
      </c>
      <c r="H230" s="219">
        <v>16</v>
      </c>
      <c r="I230" s="219">
        <v>13</v>
      </c>
      <c r="J230" s="219">
        <v>0</v>
      </c>
      <c r="K230" s="220">
        <v>0</v>
      </c>
      <c r="L230"/>
      <c r="M230"/>
    </row>
    <row r="231" spans="1:13" ht="15.6">
      <c r="A231" s="218" t="s">
        <v>342</v>
      </c>
      <c r="B231" s="219">
        <v>6</v>
      </c>
      <c r="C231" s="219">
        <v>1</v>
      </c>
      <c r="D231" s="219">
        <v>1</v>
      </c>
      <c r="E231" s="219">
        <v>2</v>
      </c>
      <c r="F231" s="220">
        <v>0</v>
      </c>
      <c r="G231" s="219">
        <v>3</v>
      </c>
      <c r="H231" s="219">
        <v>0</v>
      </c>
      <c r="I231" s="219">
        <v>0</v>
      </c>
      <c r="J231" s="219">
        <v>0</v>
      </c>
      <c r="K231" s="220">
        <v>0</v>
      </c>
      <c r="L231"/>
      <c r="M231"/>
    </row>
    <row r="232" spans="1:13" ht="15.6">
      <c r="A232" s="218" t="s">
        <v>343</v>
      </c>
      <c r="B232" s="219">
        <v>0</v>
      </c>
      <c r="C232" s="219">
        <v>0</v>
      </c>
      <c r="D232" s="219">
        <v>0</v>
      </c>
      <c r="E232" s="219">
        <v>0</v>
      </c>
      <c r="F232" s="220">
        <v>1</v>
      </c>
      <c r="G232" s="219">
        <v>0</v>
      </c>
      <c r="H232" s="219">
        <v>0</v>
      </c>
      <c r="I232" s="219">
        <v>0</v>
      </c>
      <c r="J232" s="219">
        <v>0</v>
      </c>
      <c r="K232" s="220">
        <v>0</v>
      </c>
      <c r="L232" t="s">
        <v>683</v>
      </c>
      <c r="M232"/>
    </row>
    <row r="233" spans="1:13" ht="15.6">
      <c r="A233" s="218" t="s">
        <v>148</v>
      </c>
      <c r="B233" s="219">
        <v>0</v>
      </c>
      <c r="C233" s="219">
        <v>0</v>
      </c>
      <c r="D233" s="219">
        <v>1</v>
      </c>
      <c r="E233" s="219">
        <v>0</v>
      </c>
      <c r="F233" s="220">
        <v>0</v>
      </c>
      <c r="G233" s="219">
        <v>0</v>
      </c>
      <c r="H233" s="219">
        <v>0</v>
      </c>
      <c r="I233" s="219">
        <v>0</v>
      </c>
      <c r="J233" s="219">
        <v>0</v>
      </c>
      <c r="K233" s="220">
        <v>0</v>
      </c>
      <c r="L233"/>
      <c r="M233"/>
    </row>
    <row r="234" spans="1:13" ht="15.6">
      <c r="A234" s="218" t="s">
        <v>153</v>
      </c>
      <c r="B234" s="219">
        <v>0</v>
      </c>
      <c r="C234" s="219">
        <v>0</v>
      </c>
      <c r="D234" s="219">
        <v>2</v>
      </c>
      <c r="E234" s="219">
        <v>2</v>
      </c>
      <c r="F234" s="220">
        <v>1</v>
      </c>
      <c r="G234" s="219">
        <v>0</v>
      </c>
      <c r="H234" s="219">
        <v>0</v>
      </c>
      <c r="I234" s="219">
        <v>0</v>
      </c>
      <c r="J234" s="219">
        <v>0</v>
      </c>
      <c r="K234" s="220">
        <v>0</v>
      </c>
      <c r="L234" t="s">
        <v>683</v>
      </c>
      <c r="M234"/>
    </row>
    <row r="235" spans="1:13" ht="15.6">
      <c r="A235" s="225" t="s">
        <v>344</v>
      </c>
      <c r="B235" s="219">
        <v>0</v>
      </c>
      <c r="C235" s="219">
        <v>0</v>
      </c>
      <c r="D235" s="219">
        <v>0</v>
      </c>
      <c r="E235" s="219">
        <v>0</v>
      </c>
      <c r="F235" s="220">
        <v>0</v>
      </c>
      <c r="G235" s="219">
        <v>0</v>
      </c>
      <c r="H235" s="219">
        <v>0</v>
      </c>
      <c r="I235" s="219">
        <v>0</v>
      </c>
      <c r="J235" s="219">
        <v>0</v>
      </c>
      <c r="K235" s="220">
        <v>0</v>
      </c>
      <c r="L235"/>
      <c r="M235"/>
    </row>
    <row r="236" spans="1:13" ht="15.6">
      <c r="A236" s="218" t="s">
        <v>154</v>
      </c>
      <c r="B236" s="219">
        <v>0</v>
      </c>
      <c r="C236" s="219">
        <v>3</v>
      </c>
      <c r="D236" s="219">
        <v>4</v>
      </c>
      <c r="E236" s="219">
        <v>0</v>
      </c>
      <c r="F236" s="220">
        <v>0</v>
      </c>
      <c r="G236" s="219">
        <v>0</v>
      </c>
      <c r="H236" s="219">
        <v>2</v>
      </c>
      <c r="I236" s="219">
        <v>3</v>
      </c>
      <c r="J236" s="219">
        <v>0</v>
      </c>
      <c r="K236" s="220">
        <v>0</v>
      </c>
      <c r="L236"/>
      <c r="M236"/>
    </row>
    <row r="237" spans="1:13" ht="15.6">
      <c r="A237" s="218" t="s">
        <v>345</v>
      </c>
      <c r="B237" s="219">
        <v>7</v>
      </c>
      <c r="C237" s="219">
        <v>2</v>
      </c>
      <c r="D237" s="219">
        <v>0</v>
      </c>
      <c r="E237" s="219">
        <v>0</v>
      </c>
      <c r="F237" s="220">
        <v>0</v>
      </c>
      <c r="G237" s="219">
        <v>3</v>
      </c>
      <c r="H237" s="219">
        <v>1</v>
      </c>
      <c r="I237" s="219">
        <v>0</v>
      </c>
      <c r="J237" s="219">
        <v>0</v>
      </c>
      <c r="K237" s="220">
        <v>0</v>
      </c>
      <c r="L237"/>
      <c r="M237"/>
    </row>
    <row r="238" spans="1:13" ht="15.6">
      <c r="A238" s="218" t="s">
        <v>346</v>
      </c>
      <c r="B238" s="219">
        <v>0</v>
      </c>
      <c r="C238" s="219">
        <v>10</v>
      </c>
      <c r="D238" s="219">
        <v>5</v>
      </c>
      <c r="E238" s="219">
        <v>32</v>
      </c>
      <c r="F238" s="220">
        <v>26</v>
      </c>
      <c r="G238" s="219">
        <v>0</v>
      </c>
      <c r="H238" s="219">
        <v>8</v>
      </c>
      <c r="I238" s="219">
        <v>2</v>
      </c>
      <c r="J238" s="219">
        <v>15</v>
      </c>
      <c r="K238" s="220">
        <v>13</v>
      </c>
      <c r="L238" t="s">
        <v>684</v>
      </c>
      <c r="M238"/>
    </row>
    <row r="239" spans="1:13" ht="15.6">
      <c r="A239" s="218" t="s">
        <v>348</v>
      </c>
      <c r="B239" s="219">
        <v>0</v>
      </c>
      <c r="C239" s="219">
        <v>0</v>
      </c>
      <c r="D239" s="219">
        <v>0</v>
      </c>
      <c r="E239" s="219">
        <v>2</v>
      </c>
      <c r="F239" s="220">
        <v>0</v>
      </c>
      <c r="G239" s="219">
        <v>0</v>
      </c>
      <c r="H239" s="219">
        <v>0</v>
      </c>
      <c r="I239" s="219">
        <v>0</v>
      </c>
      <c r="J239" s="219">
        <v>0</v>
      </c>
      <c r="K239" s="220">
        <v>0</v>
      </c>
      <c r="L239"/>
      <c r="M239"/>
    </row>
    <row r="240" spans="1:13" ht="15.6">
      <c r="A240" s="218" t="s">
        <v>497</v>
      </c>
      <c r="B240" s="219">
        <v>0</v>
      </c>
      <c r="C240" s="219">
        <v>0</v>
      </c>
      <c r="D240" s="219">
        <v>0</v>
      </c>
      <c r="E240" s="219">
        <v>1</v>
      </c>
      <c r="F240" s="220">
        <v>0</v>
      </c>
      <c r="G240" s="219">
        <v>0</v>
      </c>
      <c r="H240" s="219">
        <v>0</v>
      </c>
      <c r="I240" s="219">
        <v>0</v>
      </c>
      <c r="J240" s="219">
        <v>0</v>
      </c>
      <c r="K240" s="220">
        <v>0</v>
      </c>
      <c r="L240"/>
      <c r="M240"/>
    </row>
    <row r="241" spans="1:13" ht="15.6">
      <c r="A241" s="218" t="s">
        <v>155</v>
      </c>
      <c r="B241" s="219">
        <v>0</v>
      </c>
      <c r="C241" s="219">
        <v>4</v>
      </c>
      <c r="D241" s="219">
        <v>4</v>
      </c>
      <c r="E241" s="219">
        <v>9</v>
      </c>
      <c r="F241" s="220">
        <v>11</v>
      </c>
      <c r="G241" s="219">
        <v>0</v>
      </c>
      <c r="H241" s="219">
        <v>2</v>
      </c>
      <c r="I241" s="219">
        <v>3</v>
      </c>
      <c r="J241" s="219">
        <v>6</v>
      </c>
      <c r="K241" s="220">
        <v>3</v>
      </c>
      <c r="L241" t="s">
        <v>684</v>
      </c>
      <c r="M241"/>
    </row>
    <row r="242" spans="1:13" ht="15.6">
      <c r="A242" s="218" t="s">
        <v>349</v>
      </c>
      <c r="B242" s="219">
        <v>89</v>
      </c>
      <c r="C242" s="219">
        <v>82</v>
      </c>
      <c r="D242" s="219">
        <v>52</v>
      </c>
      <c r="E242" s="219">
        <v>40</v>
      </c>
      <c r="F242" s="220">
        <v>49</v>
      </c>
      <c r="G242" s="219">
        <v>47</v>
      </c>
      <c r="H242" s="219">
        <v>35</v>
      </c>
      <c r="I242" s="219">
        <v>22</v>
      </c>
      <c r="J242" s="219">
        <v>18</v>
      </c>
      <c r="K242" s="220">
        <v>17</v>
      </c>
      <c r="L242" t="s">
        <v>683</v>
      </c>
      <c r="M242"/>
    </row>
    <row r="243" spans="1:13" ht="15.6">
      <c r="A243" s="218" t="s">
        <v>686</v>
      </c>
      <c r="B243" s="219">
        <v>0</v>
      </c>
      <c r="C243" s="219">
        <v>0</v>
      </c>
      <c r="D243" s="219">
        <v>0</v>
      </c>
      <c r="E243" s="219">
        <v>0</v>
      </c>
      <c r="F243" s="220">
        <v>3</v>
      </c>
      <c r="G243" s="219">
        <v>0</v>
      </c>
      <c r="H243" s="219">
        <v>0</v>
      </c>
      <c r="I243" s="219">
        <v>0</v>
      </c>
      <c r="J243" s="219">
        <v>0</v>
      </c>
      <c r="K243" s="220">
        <v>3</v>
      </c>
      <c r="L243" t="s">
        <v>684</v>
      </c>
      <c r="M243"/>
    </row>
    <row r="244" spans="1:13" ht="15.6">
      <c r="A244" s="218" t="s">
        <v>498</v>
      </c>
      <c r="B244" s="219">
        <v>0</v>
      </c>
      <c r="C244" s="219">
        <v>0</v>
      </c>
      <c r="D244" s="219">
        <v>1</v>
      </c>
      <c r="E244" s="219">
        <v>0</v>
      </c>
      <c r="F244" s="220">
        <v>0</v>
      </c>
      <c r="G244" s="219">
        <v>0</v>
      </c>
      <c r="H244" s="219">
        <v>0</v>
      </c>
      <c r="I244" s="219">
        <v>0</v>
      </c>
      <c r="J244" s="219">
        <v>0</v>
      </c>
      <c r="K244" s="220">
        <v>0</v>
      </c>
      <c r="L244"/>
      <c r="M244"/>
    </row>
    <row r="245" spans="1:13" ht="15.6">
      <c r="A245" s="218" t="s">
        <v>350</v>
      </c>
      <c r="B245" s="219">
        <v>0</v>
      </c>
      <c r="C245" s="219">
        <v>0</v>
      </c>
      <c r="D245" s="219">
        <v>0</v>
      </c>
      <c r="E245" s="219">
        <v>1</v>
      </c>
      <c r="F245" s="220">
        <v>0</v>
      </c>
      <c r="G245" s="219">
        <v>0</v>
      </c>
      <c r="H245" s="219">
        <v>0</v>
      </c>
      <c r="I245" s="219">
        <v>0</v>
      </c>
      <c r="J245" s="219">
        <v>0</v>
      </c>
      <c r="K245" s="220">
        <v>0</v>
      </c>
      <c r="L245"/>
      <c r="M245"/>
    </row>
    <row r="246" spans="1:13" ht="15.6">
      <c r="A246" s="218" t="s">
        <v>351</v>
      </c>
      <c r="B246" s="219">
        <v>0</v>
      </c>
      <c r="C246" s="219">
        <v>8</v>
      </c>
      <c r="D246" s="219">
        <v>13</v>
      </c>
      <c r="E246" s="219">
        <v>8</v>
      </c>
      <c r="F246" s="220">
        <v>5</v>
      </c>
      <c r="G246" s="219">
        <v>0</v>
      </c>
      <c r="H246" s="219">
        <v>1</v>
      </c>
      <c r="I246" s="219">
        <v>4</v>
      </c>
      <c r="J246" s="219">
        <v>4</v>
      </c>
      <c r="K246" s="220">
        <v>1</v>
      </c>
      <c r="L246" t="s">
        <v>684</v>
      </c>
      <c r="M246"/>
    </row>
    <row r="247" spans="1:13" ht="15.6">
      <c r="A247" s="218" t="s">
        <v>352</v>
      </c>
      <c r="B247" s="219">
        <v>0</v>
      </c>
      <c r="C247" s="219">
        <v>0</v>
      </c>
      <c r="D247" s="219">
        <v>2</v>
      </c>
      <c r="E247" s="219">
        <v>4</v>
      </c>
      <c r="F247" s="220">
        <v>3</v>
      </c>
      <c r="G247" s="219">
        <v>0</v>
      </c>
      <c r="H247" s="219">
        <v>0</v>
      </c>
      <c r="I247" s="219">
        <v>0</v>
      </c>
      <c r="J247" s="219">
        <v>2</v>
      </c>
      <c r="K247" s="220">
        <v>2</v>
      </c>
      <c r="L247" t="s">
        <v>684</v>
      </c>
      <c r="M247"/>
    </row>
    <row r="248" spans="1:13" ht="15.6">
      <c r="A248" s="218" t="s">
        <v>354</v>
      </c>
      <c r="B248" s="219">
        <v>1</v>
      </c>
      <c r="C248" s="219">
        <v>1</v>
      </c>
      <c r="D248" s="219">
        <v>3</v>
      </c>
      <c r="E248" s="219">
        <v>2</v>
      </c>
      <c r="F248" s="220">
        <v>0</v>
      </c>
      <c r="G248" s="219">
        <v>0</v>
      </c>
      <c r="H248" s="219">
        <v>1</v>
      </c>
      <c r="I248" s="219">
        <v>2</v>
      </c>
      <c r="J248" s="219">
        <v>1</v>
      </c>
      <c r="K248" s="220">
        <v>0</v>
      </c>
      <c r="L248"/>
      <c r="M248"/>
    </row>
    <row r="249" spans="1:13" ht="15.6">
      <c r="A249" s="218" t="s">
        <v>355</v>
      </c>
      <c r="B249" s="219">
        <v>2</v>
      </c>
      <c r="C249" s="219">
        <v>2</v>
      </c>
      <c r="D249" s="219">
        <v>0</v>
      </c>
      <c r="E249" s="219">
        <v>0</v>
      </c>
      <c r="F249" s="220">
        <v>0</v>
      </c>
      <c r="G249" s="219">
        <v>1</v>
      </c>
      <c r="H249" s="219">
        <v>1</v>
      </c>
      <c r="I249" s="219">
        <v>0</v>
      </c>
      <c r="J249" s="219">
        <v>0</v>
      </c>
      <c r="K249" s="220">
        <v>0</v>
      </c>
      <c r="L249"/>
      <c r="M249"/>
    </row>
    <row r="250" spans="1:13" ht="15.6">
      <c r="A250" s="225" t="s">
        <v>152</v>
      </c>
      <c r="B250" s="219">
        <v>0</v>
      </c>
      <c r="C250" s="219">
        <v>0</v>
      </c>
      <c r="D250" s="219">
        <v>0</v>
      </c>
      <c r="E250" s="219">
        <v>0</v>
      </c>
      <c r="F250" s="220">
        <v>1</v>
      </c>
      <c r="G250" s="219">
        <v>0</v>
      </c>
      <c r="H250" s="219">
        <v>0</v>
      </c>
      <c r="I250" s="219">
        <v>0</v>
      </c>
      <c r="J250" s="219">
        <v>0</v>
      </c>
      <c r="K250" s="220">
        <v>0</v>
      </c>
      <c r="L250" t="s">
        <v>683</v>
      </c>
      <c r="M250"/>
    </row>
    <row r="251" spans="1:13" ht="15.6">
      <c r="A251" s="218" t="s">
        <v>356</v>
      </c>
      <c r="B251" s="219">
        <v>0</v>
      </c>
      <c r="C251" s="219">
        <v>0</v>
      </c>
      <c r="D251" s="219">
        <v>0</v>
      </c>
      <c r="E251" s="219">
        <v>2</v>
      </c>
      <c r="F251" s="220">
        <v>1</v>
      </c>
      <c r="G251" s="219">
        <v>0</v>
      </c>
      <c r="H251" s="219">
        <v>0</v>
      </c>
      <c r="I251" s="219">
        <v>0</v>
      </c>
      <c r="J251" s="219">
        <v>1</v>
      </c>
      <c r="K251" s="220">
        <v>1</v>
      </c>
      <c r="L251" t="s">
        <v>684</v>
      </c>
      <c r="M251"/>
    </row>
    <row r="252" spans="1:13" ht="15.6">
      <c r="A252" s="218" t="s">
        <v>499</v>
      </c>
      <c r="B252" s="219">
        <v>0</v>
      </c>
      <c r="C252" s="219">
        <v>0</v>
      </c>
      <c r="D252" s="219">
        <v>2</v>
      </c>
      <c r="E252" s="219">
        <v>0</v>
      </c>
      <c r="F252" s="220">
        <v>0</v>
      </c>
      <c r="G252" s="219">
        <v>0</v>
      </c>
      <c r="H252" s="219">
        <v>0</v>
      </c>
      <c r="I252" s="219">
        <v>0</v>
      </c>
      <c r="J252" s="219">
        <v>0</v>
      </c>
      <c r="K252" s="220">
        <v>0</v>
      </c>
      <c r="L252"/>
      <c r="M252"/>
    </row>
    <row r="253" spans="1:13" ht="15.6">
      <c r="A253" s="218" t="s">
        <v>358</v>
      </c>
      <c r="B253" s="219">
        <v>31</v>
      </c>
      <c r="C253" s="219">
        <v>28</v>
      </c>
      <c r="D253" s="219">
        <v>33</v>
      </c>
      <c r="E253" s="219">
        <v>10</v>
      </c>
      <c r="F253" s="220">
        <v>0</v>
      </c>
      <c r="G253" s="219">
        <v>22</v>
      </c>
      <c r="H253" s="219">
        <v>17</v>
      </c>
      <c r="I253" s="219">
        <v>23</v>
      </c>
      <c r="J253" s="219">
        <v>4</v>
      </c>
      <c r="K253" s="220">
        <v>0</v>
      </c>
      <c r="L253"/>
      <c r="M253"/>
    </row>
    <row r="254" spans="1:13" ht="15.6">
      <c r="A254" s="218" t="s">
        <v>359</v>
      </c>
      <c r="B254" s="219">
        <v>6</v>
      </c>
      <c r="C254" s="219">
        <v>7</v>
      </c>
      <c r="D254" s="219">
        <v>4</v>
      </c>
      <c r="E254" s="219">
        <v>6</v>
      </c>
      <c r="F254" s="220">
        <v>0</v>
      </c>
      <c r="G254" s="219">
        <v>5</v>
      </c>
      <c r="H254" s="219">
        <v>7</v>
      </c>
      <c r="I254" s="219">
        <v>3</v>
      </c>
      <c r="J254" s="219">
        <v>2</v>
      </c>
      <c r="K254" s="220">
        <v>0</v>
      </c>
      <c r="L254"/>
      <c r="M254"/>
    </row>
    <row r="255" spans="1:13" ht="15.6">
      <c r="A255" s="218" t="s">
        <v>687</v>
      </c>
      <c r="B255" s="219">
        <v>0</v>
      </c>
      <c r="C255" s="219">
        <v>0</v>
      </c>
      <c r="D255" s="219">
        <v>0</v>
      </c>
      <c r="E255" s="219">
        <v>0</v>
      </c>
      <c r="F255" s="220">
        <v>1</v>
      </c>
      <c r="G255" s="219">
        <v>0</v>
      </c>
      <c r="H255" s="219">
        <v>0</v>
      </c>
      <c r="I255" s="219">
        <v>0</v>
      </c>
      <c r="J255" s="219">
        <v>0</v>
      </c>
      <c r="K255" s="220">
        <v>0</v>
      </c>
      <c r="L255" t="s">
        <v>683</v>
      </c>
      <c r="M255"/>
    </row>
    <row r="256" spans="1:13" ht="15.6">
      <c r="A256" s="225" t="s">
        <v>360</v>
      </c>
      <c r="B256" s="219">
        <v>0</v>
      </c>
      <c r="C256" s="219">
        <v>0</v>
      </c>
      <c r="D256" s="219">
        <v>2</v>
      </c>
      <c r="E256" s="219">
        <v>5</v>
      </c>
      <c r="F256" s="220">
        <v>2</v>
      </c>
      <c r="G256" s="219">
        <v>0</v>
      </c>
      <c r="H256" s="219">
        <v>0</v>
      </c>
      <c r="I256" s="219">
        <v>0</v>
      </c>
      <c r="J256" s="219">
        <v>1</v>
      </c>
      <c r="K256" s="220">
        <v>1</v>
      </c>
      <c r="L256" t="s">
        <v>684</v>
      </c>
      <c r="M256"/>
    </row>
    <row r="257" spans="1:13" ht="15.6">
      <c r="A257" s="225" t="s">
        <v>327</v>
      </c>
      <c r="B257" s="219">
        <v>0</v>
      </c>
      <c r="C257" s="219">
        <v>0</v>
      </c>
      <c r="D257" s="219">
        <v>0</v>
      </c>
      <c r="E257" s="219">
        <v>0</v>
      </c>
      <c r="F257" s="220">
        <v>0</v>
      </c>
      <c r="G257" s="219">
        <v>0</v>
      </c>
      <c r="H257" s="219">
        <v>0</v>
      </c>
      <c r="I257" s="219">
        <v>0</v>
      </c>
      <c r="J257" s="219">
        <v>0</v>
      </c>
      <c r="K257" s="220">
        <v>0</v>
      </c>
      <c r="L257"/>
      <c r="M257"/>
    </row>
    <row r="258" spans="1:13" ht="15.6">
      <c r="A258" s="225" t="s">
        <v>147</v>
      </c>
      <c r="B258" s="219">
        <v>0</v>
      </c>
      <c r="C258" s="219">
        <v>0</v>
      </c>
      <c r="D258" s="219">
        <v>0</v>
      </c>
      <c r="E258" s="219">
        <v>0</v>
      </c>
      <c r="F258" s="220">
        <v>2</v>
      </c>
      <c r="G258" s="219">
        <v>0</v>
      </c>
      <c r="H258" s="219">
        <v>0</v>
      </c>
      <c r="I258" s="219">
        <v>0</v>
      </c>
      <c r="J258" s="219">
        <v>0</v>
      </c>
      <c r="K258" s="220">
        <v>0</v>
      </c>
      <c r="L258" t="s">
        <v>683</v>
      </c>
      <c r="M258"/>
    </row>
    <row r="259" spans="1:13" ht="15.6">
      <c r="A259" s="218" t="s">
        <v>361</v>
      </c>
      <c r="B259" s="219">
        <v>0</v>
      </c>
      <c r="C259" s="219">
        <v>0</v>
      </c>
      <c r="D259" s="219">
        <v>0</v>
      </c>
      <c r="E259" s="227">
        <v>43</v>
      </c>
      <c r="F259" s="220">
        <v>123</v>
      </c>
      <c r="G259" s="219">
        <v>0</v>
      </c>
      <c r="H259" s="219">
        <v>0</v>
      </c>
      <c r="I259" s="219">
        <v>0</v>
      </c>
      <c r="J259" s="219">
        <v>29</v>
      </c>
      <c r="K259" s="220">
        <v>61</v>
      </c>
      <c r="L259" t="s">
        <v>684</v>
      </c>
      <c r="M259"/>
    </row>
    <row r="260" spans="1:13" ht="15.6">
      <c r="A260" s="218" t="s">
        <v>688</v>
      </c>
      <c r="B260" s="219">
        <v>0</v>
      </c>
      <c r="C260" s="219">
        <v>0</v>
      </c>
      <c r="D260" s="219">
        <v>0</v>
      </c>
      <c r="E260" s="227">
        <v>0</v>
      </c>
      <c r="F260" s="220">
        <v>13</v>
      </c>
      <c r="G260" s="219">
        <v>0</v>
      </c>
      <c r="H260" s="219">
        <v>0</v>
      </c>
      <c r="I260" s="219">
        <v>0</v>
      </c>
      <c r="J260" s="219">
        <v>0</v>
      </c>
      <c r="K260" s="220">
        <v>13</v>
      </c>
      <c r="L260" t="s">
        <v>684</v>
      </c>
      <c r="M260"/>
    </row>
    <row r="261" spans="1:13" ht="15.6">
      <c r="A261" s="218" t="s">
        <v>362</v>
      </c>
      <c r="B261" s="219">
        <v>0</v>
      </c>
      <c r="C261" s="219">
        <v>0</v>
      </c>
      <c r="D261" s="219">
        <v>1</v>
      </c>
      <c r="E261" s="219">
        <v>2</v>
      </c>
      <c r="F261" s="220">
        <v>3</v>
      </c>
      <c r="G261" s="219">
        <v>0</v>
      </c>
      <c r="H261" s="219">
        <v>0</v>
      </c>
      <c r="I261" s="219">
        <v>1</v>
      </c>
      <c r="J261" s="219">
        <v>0</v>
      </c>
      <c r="K261" s="220">
        <v>0</v>
      </c>
      <c r="L261" t="s">
        <v>684</v>
      </c>
      <c r="M261"/>
    </row>
    <row r="262" spans="1:13" ht="15.6">
      <c r="A262" s="218" t="s">
        <v>363</v>
      </c>
      <c r="B262" s="219">
        <v>0</v>
      </c>
      <c r="C262" s="219">
        <v>0</v>
      </c>
      <c r="D262" s="219">
        <v>0</v>
      </c>
      <c r="E262" s="219">
        <v>3</v>
      </c>
      <c r="F262" s="220">
        <v>9</v>
      </c>
      <c r="G262" s="219">
        <v>0</v>
      </c>
      <c r="H262" s="219">
        <v>0</v>
      </c>
      <c r="I262" s="219">
        <v>0</v>
      </c>
      <c r="J262" s="219">
        <v>2</v>
      </c>
      <c r="K262" s="220">
        <v>4</v>
      </c>
      <c r="L262" t="s">
        <v>683</v>
      </c>
      <c r="M262"/>
    </row>
    <row r="263" spans="1:13" ht="15.6">
      <c r="A263" s="218" t="s">
        <v>364</v>
      </c>
      <c r="B263" s="219">
        <v>0</v>
      </c>
      <c r="C263" s="219">
        <v>0</v>
      </c>
      <c r="D263" s="219">
        <v>5</v>
      </c>
      <c r="E263" s="219">
        <v>19</v>
      </c>
      <c r="F263" s="220">
        <v>19</v>
      </c>
      <c r="G263" s="219">
        <v>0</v>
      </c>
      <c r="H263" s="219">
        <v>0</v>
      </c>
      <c r="I263" s="219">
        <v>3</v>
      </c>
      <c r="J263" s="219">
        <v>8</v>
      </c>
      <c r="K263" s="220">
        <v>9</v>
      </c>
      <c r="L263" t="s">
        <v>684</v>
      </c>
      <c r="M263"/>
    </row>
    <row r="264" spans="1:13" ht="15.6">
      <c r="A264" s="218" t="s">
        <v>365</v>
      </c>
      <c r="B264" s="219">
        <v>0</v>
      </c>
      <c r="C264" s="219">
        <v>0</v>
      </c>
      <c r="D264" s="219">
        <v>6</v>
      </c>
      <c r="E264" s="219">
        <v>2</v>
      </c>
      <c r="F264" s="220">
        <v>5</v>
      </c>
      <c r="G264" s="219">
        <v>0</v>
      </c>
      <c r="H264" s="219">
        <v>0</v>
      </c>
      <c r="I264" s="219">
        <v>3</v>
      </c>
      <c r="J264" s="219">
        <v>1</v>
      </c>
      <c r="K264" s="220">
        <v>1</v>
      </c>
      <c r="L264" t="s">
        <v>684</v>
      </c>
      <c r="M264"/>
    </row>
    <row r="265" spans="1:13" ht="15.6">
      <c r="A265" s="218" t="s">
        <v>500</v>
      </c>
      <c r="B265" s="219">
        <v>0</v>
      </c>
      <c r="C265" s="219">
        <v>0</v>
      </c>
      <c r="D265" s="219">
        <v>0</v>
      </c>
      <c r="E265" s="219">
        <v>3</v>
      </c>
      <c r="F265" s="220">
        <v>6</v>
      </c>
      <c r="G265" s="219">
        <v>0</v>
      </c>
      <c r="H265" s="219">
        <v>0</v>
      </c>
      <c r="I265" s="219">
        <v>0</v>
      </c>
      <c r="J265" s="219">
        <v>0</v>
      </c>
      <c r="K265" s="220">
        <v>6</v>
      </c>
      <c r="L265" t="s">
        <v>684</v>
      </c>
      <c r="M265"/>
    </row>
    <row r="266" spans="1:13" ht="15.6">
      <c r="A266" s="218" t="s">
        <v>366</v>
      </c>
      <c r="B266" s="219">
        <v>0</v>
      </c>
      <c r="C266" s="219">
        <v>0</v>
      </c>
      <c r="D266" s="219">
        <v>0</v>
      </c>
      <c r="E266" s="219">
        <v>8</v>
      </c>
      <c r="F266" s="220">
        <v>90</v>
      </c>
      <c r="G266" s="219">
        <v>0</v>
      </c>
      <c r="H266" s="219">
        <v>0</v>
      </c>
      <c r="I266" s="219">
        <v>0</v>
      </c>
      <c r="J266" s="219">
        <v>2</v>
      </c>
      <c r="K266" s="220">
        <v>49</v>
      </c>
      <c r="L266" t="s">
        <v>684</v>
      </c>
      <c r="M266"/>
    </row>
    <row r="267" spans="1:13" ht="15.6">
      <c r="A267" s="218" t="s">
        <v>689</v>
      </c>
      <c r="B267" s="219">
        <v>0</v>
      </c>
      <c r="C267" s="219">
        <v>0</v>
      </c>
      <c r="D267" s="219">
        <v>0</v>
      </c>
      <c r="E267" s="219">
        <v>0</v>
      </c>
      <c r="F267" s="220">
        <v>8</v>
      </c>
      <c r="G267" s="219">
        <v>0</v>
      </c>
      <c r="H267" s="219">
        <v>0</v>
      </c>
      <c r="I267" s="219">
        <v>0</v>
      </c>
      <c r="J267" s="219">
        <v>0</v>
      </c>
      <c r="K267" s="220">
        <v>0</v>
      </c>
      <c r="L267" t="s">
        <v>683</v>
      </c>
      <c r="M267"/>
    </row>
    <row r="268" spans="1:13" ht="15.6">
      <c r="A268" s="218" t="s">
        <v>690</v>
      </c>
      <c r="B268" s="219">
        <v>0</v>
      </c>
      <c r="C268" s="219">
        <v>0</v>
      </c>
      <c r="D268" s="219">
        <v>0</v>
      </c>
      <c r="E268" s="219">
        <v>0</v>
      </c>
      <c r="F268" s="220">
        <v>37</v>
      </c>
      <c r="G268" s="219">
        <v>0</v>
      </c>
      <c r="H268" s="219">
        <v>0</v>
      </c>
      <c r="I268" s="219">
        <v>0</v>
      </c>
      <c r="J268" s="219">
        <v>0</v>
      </c>
      <c r="K268" s="220">
        <v>0</v>
      </c>
      <c r="L268" t="s">
        <v>684</v>
      </c>
      <c r="M268"/>
    </row>
    <row r="269" spans="1:13" ht="15.6">
      <c r="A269" s="218" t="s">
        <v>370</v>
      </c>
      <c r="B269" s="219">
        <v>9</v>
      </c>
      <c r="C269" s="219">
        <v>14</v>
      </c>
      <c r="D269" s="219">
        <v>12</v>
      </c>
      <c r="E269" s="219">
        <v>10</v>
      </c>
      <c r="F269" s="220">
        <v>10</v>
      </c>
      <c r="G269" s="219">
        <v>7</v>
      </c>
      <c r="H269" s="219">
        <v>14</v>
      </c>
      <c r="I269" s="219">
        <v>7</v>
      </c>
      <c r="J269" s="219">
        <v>6</v>
      </c>
      <c r="K269" s="220">
        <v>8</v>
      </c>
      <c r="L269"/>
      <c r="M269"/>
    </row>
    <row r="270" spans="1:13" ht="15.6">
      <c r="A270" s="218" t="s">
        <v>371</v>
      </c>
      <c r="B270" s="219">
        <v>0</v>
      </c>
      <c r="C270" s="219">
        <v>15</v>
      </c>
      <c r="D270" s="219">
        <v>13</v>
      </c>
      <c r="E270" s="219">
        <v>19</v>
      </c>
      <c r="F270" s="220">
        <v>12</v>
      </c>
      <c r="G270" s="219">
        <v>0</v>
      </c>
      <c r="H270" s="219">
        <v>13</v>
      </c>
      <c r="I270" s="219">
        <v>11</v>
      </c>
      <c r="J270" s="219">
        <v>13</v>
      </c>
      <c r="K270" s="220">
        <v>8</v>
      </c>
      <c r="L270"/>
      <c r="M270"/>
    </row>
    <row r="271" spans="1:13" ht="15.6">
      <c r="A271" s="218" t="s">
        <v>139</v>
      </c>
      <c r="B271" s="219">
        <v>21</v>
      </c>
      <c r="C271" s="219">
        <v>41</v>
      </c>
      <c r="D271" s="219">
        <v>61</v>
      </c>
      <c r="E271" s="219">
        <v>0</v>
      </c>
      <c r="F271" s="220">
        <v>0</v>
      </c>
      <c r="G271" s="219">
        <v>12</v>
      </c>
      <c r="H271" s="219">
        <v>27</v>
      </c>
      <c r="I271" s="219">
        <v>38</v>
      </c>
      <c r="J271" s="219">
        <v>0</v>
      </c>
      <c r="K271" s="220">
        <v>0</v>
      </c>
      <c r="L271"/>
      <c r="M271"/>
    </row>
    <row r="272" spans="1:13" ht="15.6">
      <c r="A272" s="225" t="s">
        <v>140</v>
      </c>
      <c r="B272" s="219">
        <v>0</v>
      </c>
      <c r="C272" s="219">
        <v>0</v>
      </c>
      <c r="D272" s="219">
        <v>0</v>
      </c>
      <c r="E272" s="219">
        <v>55</v>
      </c>
      <c r="F272" s="220">
        <v>65</v>
      </c>
      <c r="G272" s="219">
        <v>0</v>
      </c>
      <c r="H272" s="219">
        <v>0</v>
      </c>
      <c r="I272" s="219">
        <v>0</v>
      </c>
      <c r="J272" s="219">
        <v>33</v>
      </c>
      <c r="K272" s="220">
        <v>44</v>
      </c>
      <c r="L272"/>
      <c r="M272"/>
    </row>
    <row r="273" spans="1:13" ht="15.6">
      <c r="A273" s="225" t="s">
        <v>141</v>
      </c>
      <c r="B273" s="219">
        <v>0</v>
      </c>
      <c r="C273" s="219">
        <v>0</v>
      </c>
      <c r="D273" s="219">
        <v>0</v>
      </c>
      <c r="E273" s="219">
        <v>0</v>
      </c>
      <c r="F273" s="220">
        <v>0</v>
      </c>
      <c r="G273" s="219">
        <v>0</v>
      </c>
      <c r="H273" s="219">
        <v>0</v>
      </c>
      <c r="I273" s="219">
        <v>0</v>
      </c>
      <c r="J273" s="219">
        <v>0</v>
      </c>
      <c r="K273" s="220">
        <v>0</v>
      </c>
      <c r="L273"/>
      <c r="M273"/>
    </row>
    <row r="274" spans="1:13" ht="15.6">
      <c r="A274" s="218" t="s">
        <v>143</v>
      </c>
      <c r="B274" s="219">
        <v>10</v>
      </c>
      <c r="C274" s="219">
        <v>7</v>
      </c>
      <c r="D274" s="219">
        <v>4</v>
      </c>
      <c r="E274" s="219">
        <v>0</v>
      </c>
      <c r="F274" s="220">
        <v>0</v>
      </c>
      <c r="G274" s="219">
        <v>7</v>
      </c>
      <c r="H274" s="219">
        <v>3</v>
      </c>
      <c r="I274" s="219">
        <v>4</v>
      </c>
      <c r="J274" s="219">
        <v>0</v>
      </c>
      <c r="K274" s="220">
        <v>0</v>
      </c>
      <c r="L274"/>
      <c r="M274"/>
    </row>
    <row r="275" spans="1:13" ht="15.6">
      <c r="A275" s="218" t="s">
        <v>383</v>
      </c>
      <c r="B275" s="219">
        <v>20</v>
      </c>
      <c r="C275" s="219">
        <v>41</v>
      </c>
      <c r="D275" s="219">
        <v>34</v>
      </c>
      <c r="E275" s="219">
        <v>24</v>
      </c>
      <c r="F275" s="220">
        <v>29</v>
      </c>
      <c r="G275" s="219">
        <v>15</v>
      </c>
      <c r="H275" s="219">
        <v>22</v>
      </c>
      <c r="I275" s="219">
        <v>13</v>
      </c>
      <c r="J275" s="219">
        <v>14</v>
      </c>
      <c r="K275" s="220">
        <v>19</v>
      </c>
      <c r="L275"/>
      <c r="M275"/>
    </row>
    <row r="276" spans="1:13" ht="15.6">
      <c r="A276" s="218" t="s">
        <v>128</v>
      </c>
      <c r="B276" s="219">
        <v>0</v>
      </c>
      <c r="C276" s="219">
        <v>0</v>
      </c>
      <c r="D276" s="219">
        <v>0</v>
      </c>
      <c r="E276" s="219">
        <v>0</v>
      </c>
      <c r="F276" s="220">
        <v>0</v>
      </c>
      <c r="G276" s="219">
        <v>0</v>
      </c>
      <c r="H276" s="219">
        <v>0</v>
      </c>
      <c r="I276" s="219">
        <v>0</v>
      </c>
      <c r="J276" s="219">
        <v>0</v>
      </c>
      <c r="K276" s="220">
        <v>0</v>
      </c>
      <c r="L276"/>
      <c r="M276"/>
    </row>
    <row r="277" spans="1:13" ht="15.6">
      <c r="A277" s="218" t="s">
        <v>129</v>
      </c>
      <c r="B277" s="219">
        <v>0</v>
      </c>
      <c r="C277" s="219">
        <v>0</v>
      </c>
      <c r="D277" s="219">
        <v>0</v>
      </c>
      <c r="E277" s="219">
        <v>0</v>
      </c>
      <c r="F277" s="220">
        <v>0</v>
      </c>
      <c r="G277" s="219">
        <v>0</v>
      </c>
      <c r="H277" s="219">
        <v>0</v>
      </c>
      <c r="I277" s="219">
        <v>0</v>
      </c>
      <c r="J277" s="219">
        <v>0</v>
      </c>
      <c r="K277" s="220">
        <v>0</v>
      </c>
      <c r="L277"/>
      <c r="M277"/>
    </row>
    <row r="278" spans="1:13" ht="15.6">
      <c r="A278" s="218" t="s">
        <v>384</v>
      </c>
      <c r="B278" s="219">
        <v>11</v>
      </c>
      <c r="C278" s="219">
        <v>5</v>
      </c>
      <c r="D278" s="219">
        <v>0</v>
      </c>
      <c r="E278" s="219">
        <v>0</v>
      </c>
      <c r="F278" s="220">
        <v>0</v>
      </c>
      <c r="G278" s="219">
        <v>5</v>
      </c>
      <c r="H278" s="219">
        <v>0</v>
      </c>
      <c r="I278" s="219">
        <v>0</v>
      </c>
      <c r="J278" s="219">
        <v>0</v>
      </c>
      <c r="K278" s="220">
        <v>0</v>
      </c>
      <c r="L278"/>
      <c r="M278"/>
    </row>
    <row r="279" spans="1:13" ht="15.6">
      <c r="A279" s="218" t="s">
        <v>385</v>
      </c>
      <c r="B279" s="219">
        <v>0</v>
      </c>
      <c r="C279" s="219">
        <v>0</v>
      </c>
      <c r="D279" s="219">
        <v>0</v>
      </c>
      <c r="E279" s="219">
        <v>0</v>
      </c>
      <c r="F279" s="220">
        <v>0</v>
      </c>
      <c r="G279" s="219">
        <v>0</v>
      </c>
      <c r="H279" s="219">
        <v>0</v>
      </c>
      <c r="I279" s="219">
        <v>0</v>
      </c>
      <c r="J279" s="219">
        <v>0</v>
      </c>
      <c r="K279" s="220">
        <v>0</v>
      </c>
      <c r="L279"/>
      <c r="M279"/>
    </row>
    <row r="280" spans="1:13" ht="15.6">
      <c r="A280" s="218" t="s">
        <v>386</v>
      </c>
      <c r="B280" s="219">
        <v>0</v>
      </c>
      <c r="C280" s="219">
        <v>0</v>
      </c>
      <c r="D280" s="219">
        <v>0</v>
      </c>
      <c r="E280" s="219">
        <v>0</v>
      </c>
      <c r="F280" s="220">
        <v>0</v>
      </c>
      <c r="G280" s="219">
        <v>0</v>
      </c>
      <c r="H280" s="219">
        <v>0</v>
      </c>
      <c r="I280" s="219">
        <v>0</v>
      </c>
      <c r="J280" s="219">
        <v>0</v>
      </c>
      <c r="K280" s="220">
        <v>0</v>
      </c>
      <c r="L280"/>
      <c r="M280"/>
    </row>
    <row r="281" spans="1:13" ht="15.6">
      <c r="A281" s="218" t="s">
        <v>691</v>
      </c>
      <c r="B281" s="219">
        <v>0</v>
      </c>
      <c r="C281" s="219">
        <v>0</v>
      </c>
      <c r="D281" s="219">
        <v>0</v>
      </c>
      <c r="E281" s="219">
        <v>0</v>
      </c>
      <c r="F281" s="220">
        <v>13</v>
      </c>
      <c r="G281" s="219">
        <v>0</v>
      </c>
      <c r="H281" s="219">
        <v>0</v>
      </c>
      <c r="I281" s="219">
        <v>0</v>
      </c>
      <c r="J281" s="219">
        <v>0</v>
      </c>
      <c r="K281" s="220">
        <v>10</v>
      </c>
      <c r="L281"/>
      <c r="M281"/>
    </row>
    <row r="282" spans="1:13" ht="15.6">
      <c r="A282" s="218" t="s">
        <v>387</v>
      </c>
      <c r="B282" s="219">
        <v>0</v>
      </c>
      <c r="C282" s="219">
        <v>0</v>
      </c>
      <c r="D282" s="219">
        <v>0</v>
      </c>
      <c r="E282" s="219">
        <v>0</v>
      </c>
      <c r="F282" s="220">
        <v>0</v>
      </c>
      <c r="G282" s="219">
        <v>0</v>
      </c>
      <c r="H282" s="219">
        <v>0</v>
      </c>
      <c r="I282" s="219">
        <v>0</v>
      </c>
      <c r="J282" s="219">
        <v>0</v>
      </c>
      <c r="K282" s="220">
        <v>0</v>
      </c>
      <c r="L282"/>
      <c r="M282"/>
    </row>
    <row r="283" spans="1:13" ht="15.6">
      <c r="A283" s="218" t="s">
        <v>130</v>
      </c>
      <c r="B283" s="219">
        <v>13</v>
      </c>
      <c r="C283" s="219">
        <v>6</v>
      </c>
      <c r="D283" s="219">
        <v>9</v>
      </c>
      <c r="E283" s="219">
        <v>12</v>
      </c>
      <c r="F283" s="220">
        <v>0</v>
      </c>
      <c r="G283" s="219">
        <v>10</v>
      </c>
      <c r="H283" s="219">
        <v>4</v>
      </c>
      <c r="I283" s="219">
        <v>5</v>
      </c>
      <c r="J283" s="219">
        <v>7</v>
      </c>
      <c r="K283" s="220">
        <v>0</v>
      </c>
      <c r="L283"/>
      <c r="M283"/>
    </row>
    <row r="284" spans="1:13" ht="15.6">
      <c r="A284" s="218" t="s">
        <v>388</v>
      </c>
      <c r="B284" s="219">
        <v>0</v>
      </c>
      <c r="C284" s="219">
        <v>0</v>
      </c>
      <c r="D284" s="219">
        <v>0</v>
      </c>
      <c r="E284" s="219">
        <v>0</v>
      </c>
      <c r="F284" s="220">
        <v>0</v>
      </c>
      <c r="G284" s="219">
        <v>0</v>
      </c>
      <c r="H284" s="219">
        <v>0</v>
      </c>
      <c r="I284" s="219">
        <v>0</v>
      </c>
      <c r="J284" s="219">
        <v>0</v>
      </c>
      <c r="K284" s="220">
        <v>0</v>
      </c>
      <c r="L284"/>
      <c r="M284"/>
    </row>
    <row r="285" spans="1:13" ht="15.6">
      <c r="A285" s="218" t="s">
        <v>138</v>
      </c>
      <c r="B285" s="219">
        <v>0</v>
      </c>
      <c r="C285" s="219">
        <v>0</v>
      </c>
      <c r="D285" s="219">
        <v>0</v>
      </c>
      <c r="E285" s="219">
        <v>0</v>
      </c>
      <c r="F285" s="220">
        <v>0</v>
      </c>
      <c r="G285" s="219">
        <v>0</v>
      </c>
      <c r="H285" s="219">
        <v>0</v>
      </c>
      <c r="I285" s="219">
        <v>0</v>
      </c>
      <c r="J285" s="219">
        <v>0</v>
      </c>
      <c r="K285" s="220">
        <v>0</v>
      </c>
      <c r="L285"/>
      <c r="M285"/>
    </row>
    <row r="286" spans="1:13" ht="15.6">
      <c r="A286" s="218" t="s">
        <v>389</v>
      </c>
      <c r="B286" s="219">
        <v>0</v>
      </c>
      <c r="C286" s="219">
        <v>0</v>
      </c>
      <c r="D286" s="219">
        <v>1</v>
      </c>
      <c r="E286" s="219">
        <v>4</v>
      </c>
      <c r="F286" s="220">
        <v>14</v>
      </c>
      <c r="G286" s="219">
        <v>0</v>
      </c>
      <c r="H286" s="219">
        <v>0</v>
      </c>
      <c r="I286" s="219">
        <v>1</v>
      </c>
      <c r="J286" s="219">
        <v>3</v>
      </c>
      <c r="K286" s="220">
        <v>11</v>
      </c>
      <c r="L286"/>
      <c r="M286"/>
    </row>
    <row r="287" spans="1:13" ht="15.6">
      <c r="A287" s="218" t="s">
        <v>390</v>
      </c>
      <c r="B287" s="219">
        <v>11</v>
      </c>
      <c r="C287" s="219">
        <v>15</v>
      </c>
      <c r="D287" s="219">
        <v>12</v>
      </c>
      <c r="E287" s="219">
        <v>8</v>
      </c>
      <c r="F287" s="220">
        <v>7</v>
      </c>
      <c r="G287" s="219">
        <v>7</v>
      </c>
      <c r="H287" s="219">
        <v>14</v>
      </c>
      <c r="I287" s="219">
        <v>11</v>
      </c>
      <c r="J287" s="219">
        <v>5</v>
      </c>
      <c r="K287" s="220">
        <v>6</v>
      </c>
      <c r="L287"/>
      <c r="M287"/>
    </row>
    <row r="288" spans="1:13" ht="15.6">
      <c r="A288" s="218" t="s">
        <v>391</v>
      </c>
      <c r="B288" s="219">
        <v>0</v>
      </c>
      <c r="C288" s="219">
        <v>0</v>
      </c>
      <c r="D288" s="219">
        <v>0</v>
      </c>
      <c r="E288" s="219">
        <v>0</v>
      </c>
      <c r="F288" s="220">
        <v>0</v>
      </c>
      <c r="G288" s="219">
        <v>0</v>
      </c>
      <c r="H288" s="219">
        <v>0</v>
      </c>
      <c r="I288" s="219">
        <v>0</v>
      </c>
      <c r="J288" s="219">
        <v>0</v>
      </c>
      <c r="K288" s="220">
        <v>0</v>
      </c>
      <c r="L288"/>
      <c r="M288"/>
    </row>
    <row r="289" spans="1:13" ht="15.6">
      <c r="A289" s="218" t="s">
        <v>392</v>
      </c>
      <c r="B289" s="219">
        <v>0</v>
      </c>
      <c r="C289" s="219">
        <v>0</v>
      </c>
      <c r="D289" s="219">
        <v>3</v>
      </c>
      <c r="E289" s="219">
        <v>3</v>
      </c>
      <c r="F289" s="220">
        <v>2</v>
      </c>
      <c r="G289" s="219">
        <v>0</v>
      </c>
      <c r="H289" s="219">
        <v>0</v>
      </c>
      <c r="I289" s="219">
        <v>2</v>
      </c>
      <c r="J289" s="219">
        <v>3</v>
      </c>
      <c r="K289" s="220">
        <v>0</v>
      </c>
      <c r="L289"/>
      <c r="M289"/>
    </row>
    <row r="290" spans="1:13" ht="15.6">
      <c r="A290" s="218" t="s">
        <v>393</v>
      </c>
      <c r="B290" s="219">
        <v>0</v>
      </c>
      <c r="C290" s="219">
        <v>0</v>
      </c>
      <c r="D290" s="219">
        <v>0</v>
      </c>
      <c r="E290" s="219">
        <v>0</v>
      </c>
      <c r="F290" s="220">
        <v>0</v>
      </c>
      <c r="G290" s="219">
        <v>0</v>
      </c>
      <c r="H290" s="219">
        <v>0</v>
      </c>
      <c r="I290" s="219">
        <v>0</v>
      </c>
      <c r="J290" s="219">
        <v>0</v>
      </c>
      <c r="K290" s="220">
        <v>0</v>
      </c>
      <c r="L290"/>
      <c r="M290"/>
    </row>
    <row r="291" spans="1:13" ht="15.6">
      <c r="A291" s="218" t="s">
        <v>394</v>
      </c>
      <c r="B291" s="219">
        <v>0</v>
      </c>
      <c r="C291" s="219">
        <v>0</v>
      </c>
      <c r="D291" s="219">
        <v>0</v>
      </c>
      <c r="E291" s="219">
        <v>0</v>
      </c>
      <c r="F291" s="220">
        <v>0</v>
      </c>
      <c r="G291" s="219">
        <v>0</v>
      </c>
      <c r="H291" s="219">
        <v>0</v>
      </c>
      <c r="I291" s="219">
        <v>0</v>
      </c>
      <c r="J291" s="219">
        <v>0</v>
      </c>
      <c r="K291" s="220">
        <v>0</v>
      </c>
      <c r="L291"/>
      <c r="M291"/>
    </row>
    <row r="292" spans="1:13" ht="15.6">
      <c r="A292" s="218" t="s">
        <v>396</v>
      </c>
      <c r="B292" s="219">
        <v>5</v>
      </c>
      <c r="C292" s="219">
        <v>1</v>
      </c>
      <c r="D292" s="219">
        <v>2</v>
      </c>
      <c r="E292" s="219">
        <v>2</v>
      </c>
      <c r="F292" s="220">
        <v>0</v>
      </c>
      <c r="G292" s="219">
        <v>4</v>
      </c>
      <c r="H292" s="219">
        <v>1</v>
      </c>
      <c r="I292" s="219">
        <v>2</v>
      </c>
      <c r="J292" s="219">
        <v>2</v>
      </c>
      <c r="K292" s="220">
        <v>0</v>
      </c>
      <c r="L292"/>
      <c r="M292" s="108" t="s">
        <v>396</v>
      </c>
    </row>
    <row r="293" spans="1:13" ht="15.6">
      <c r="A293" s="218" t="s">
        <v>397</v>
      </c>
      <c r="B293" s="219">
        <v>0</v>
      </c>
      <c r="C293" s="219">
        <v>0</v>
      </c>
      <c r="D293" s="219">
        <v>0</v>
      </c>
      <c r="E293" s="219">
        <v>2</v>
      </c>
      <c r="F293" s="220">
        <v>1</v>
      </c>
      <c r="G293" s="219">
        <v>0</v>
      </c>
      <c r="H293" s="219">
        <v>0</v>
      </c>
      <c r="I293" s="219">
        <v>0</v>
      </c>
      <c r="J293" s="219">
        <v>2</v>
      </c>
      <c r="K293" s="220">
        <v>1</v>
      </c>
      <c r="L293"/>
      <c r="M293" s="108" t="s">
        <v>397</v>
      </c>
    </row>
    <row r="294" spans="1:13" ht="15.6">
      <c r="A294" s="218" t="s">
        <v>398</v>
      </c>
      <c r="B294" s="219">
        <v>0</v>
      </c>
      <c r="C294" s="219">
        <v>0</v>
      </c>
      <c r="D294" s="219">
        <v>0</v>
      </c>
      <c r="E294" s="219">
        <v>0</v>
      </c>
      <c r="F294" s="220">
        <v>0</v>
      </c>
      <c r="G294" s="219">
        <v>0</v>
      </c>
      <c r="H294" s="219">
        <v>0</v>
      </c>
      <c r="I294" s="219">
        <v>0</v>
      </c>
      <c r="J294" s="219">
        <v>0</v>
      </c>
      <c r="K294" s="220">
        <v>0</v>
      </c>
      <c r="L294"/>
      <c r="M294" s="108" t="s">
        <v>398</v>
      </c>
    </row>
    <row r="295" spans="1:13" ht="15.6">
      <c r="A295" s="218" t="s">
        <v>501</v>
      </c>
      <c r="B295" s="219">
        <v>3</v>
      </c>
      <c r="C295" s="219">
        <v>5</v>
      </c>
      <c r="D295" s="219">
        <v>0</v>
      </c>
      <c r="E295" s="219">
        <v>0</v>
      </c>
      <c r="F295" s="220">
        <v>0</v>
      </c>
      <c r="G295" s="219">
        <v>2</v>
      </c>
      <c r="H295" s="219">
        <v>5</v>
      </c>
      <c r="I295" s="219">
        <v>0</v>
      </c>
      <c r="J295" s="219">
        <v>0</v>
      </c>
      <c r="K295" s="220">
        <v>0</v>
      </c>
      <c r="L295"/>
      <c r="M295" s="108" t="s">
        <v>501</v>
      </c>
    </row>
    <row r="296" spans="1:13" ht="15.6">
      <c r="A296" s="218" t="s">
        <v>399</v>
      </c>
      <c r="B296" s="219">
        <v>0</v>
      </c>
      <c r="C296" s="219">
        <v>0</v>
      </c>
      <c r="D296" s="219">
        <v>0</v>
      </c>
      <c r="E296" s="219">
        <v>0</v>
      </c>
      <c r="F296" s="220">
        <v>0</v>
      </c>
      <c r="G296" s="219">
        <v>0</v>
      </c>
      <c r="H296" s="219">
        <v>0</v>
      </c>
      <c r="I296" s="219">
        <v>0</v>
      </c>
      <c r="J296" s="219">
        <v>0</v>
      </c>
      <c r="K296" s="220">
        <v>0</v>
      </c>
      <c r="L296"/>
      <c r="M296" s="108" t="s">
        <v>399</v>
      </c>
    </row>
    <row r="297" spans="1:13" ht="15.6">
      <c r="A297" s="218" t="s">
        <v>400</v>
      </c>
      <c r="B297" s="219">
        <v>5</v>
      </c>
      <c r="C297" s="219">
        <v>4</v>
      </c>
      <c r="D297" s="219">
        <v>3</v>
      </c>
      <c r="E297" s="219">
        <v>5</v>
      </c>
      <c r="F297" s="220">
        <v>1</v>
      </c>
      <c r="G297" s="219">
        <v>4</v>
      </c>
      <c r="H297" s="219">
        <v>4</v>
      </c>
      <c r="I297" s="219">
        <v>3</v>
      </c>
      <c r="J297" s="219">
        <v>4</v>
      </c>
      <c r="K297" s="220">
        <v>1</v>
      </c>
      <c r="L297"/>
      <c r="M297" s="108" t="s">
        <v>400</v>
      </c>
    </row>
    <row r="298" spans="1:13" ht="15.6">
      <c r="A298" s="218" t="s">
        <v>401</v>
      </c>
      <c r="B298" s="219">
        <v>0</v>
      </c>
      <c r="C298" s="219">
        <v>0</v>
      </c>
      <c r="D298" s="219">
        <v>0</v>
      </c>
      <c r="E298" s="219">
        <v>1</v>
      </c>
      <c r="F298" s="220">
        <v>2</v>
      </c>
      <c r="G298" s="219">
        <v>0</v>
      </c>
      <c r="H298" s="219">
        <v>0</v>
      </c>
      <c r="I298" s="219">
        <v>0</v>
      </c>
      <c r="J298" s="219">
        <v>1</v>
      </c>
      <c r="K298" s="220">
        <v>2</v>
      </c>
      <c r="L298"/>
      <c r="M298" s="108" t="s">
        <v>401</v>
      </c>
    </row>
    <row r="299" spans="1:13" ht="15.6">
      <c r="A299" s="218" t="s">
        <v>402</v>
      </c>
      <c r="B299" s="219">
        <v>1</v>
      </c>
      <c r="C299" s="219">
        <v>0</v>
      </c>
      <c r="D299" s="219">
        <v>0</v>
      </c>
      <c r="E299" s="219">
        <v>0</v>
      </c>
      <c r="F299" s="220">
        <v>0</v>
      </c>
      <c r="G299" s="219">
        <v>1</v>
      </c>
      <c r="H299" s="219">
        <v>0</v>
      </c>
      <c r="I299" s="219">
        <v>0</v>
      </c>
      <c r="J299" s="219">
        <v>0</v>
      </c>
      <c r="K299" s="220">
        <v>0</v>
      </c>
      <c r="L299"/>
      <c r="M299" s="108" t="s">
        <v>402</v>
      </c>
    </row>
    <row r="300" spans="1:13" ht="15.6">
      <c r="A300" s="218" t="s">
        <v>403</v>
      </c>
      <c r="B300" s="219">
        <v>0</v>
      </c>
      <c r="C300" s="219">
        <v>0</v>
      </c>
      <c r="D300" s="219">
        <v>3</v>
      </c>
      <c r="E300" s="219">
        <v>1</v>
      </c>
      <c r="F300" s="220">
        <v>3</v>
      </c>
      <c r="G300" s="219">
        <v>0</v>
      </c>
      <c r="H300" s="219">
        <v>0</v>
      </c>
      <c r="I300" s="219">
        <v>3</v>
      </c>
      <c r="J300" s="219">
        <v>1</v>
      </c>
      <c r="K300" s="220">
        <v>3</v>
      </c>
      <c r="L300"/>
      <c r="M300" s="108" t="s">
        <v>403</v>
      </c>
    </row>
    <row r="301" spans="1:13" ht="15.6">
      <c r="A301" s="218" t="s">
        <v>404</v>
      </c>
      <c r="B301" s="219">
        <v>0</v>
      </c>
      <c r="C301" s="219">
        <v>0</v>
      </c>
      <c r="D301" s="219">
        <v>0</v>
      </c>
      <c r="E301" s="219">
        <v>2</v>
      </c>
      <c r="F301" s="220">
        <v>2</v>
      </c>
      <c r="G301" s="219">
        <v>0</v>
      </c>
      <c r="H301" s="219">
        <v>0</v>
      </c>
      <c r="I301" s="219">
        <v>0</v>
      </c>
      <c r="J301" s="219">
        <v>2</v>
      </c>
      <c r="K301" s="220">
        <v>2</v>
      </c>
      <c r="L301"/>
      <c r="M301" s="108" t="s">
        <v>404</v>
      </c>
    </row>
    <row r="302" spans="1:13" ht="15.6">
      <c r="A302" s="218" t="s">
        <v>405</v>
      </c>
      <c r="B302" s="219">
        <v>1</v>
      </c>
      <c r="C302" s="219">
        <v>1</v>
      </c>
      <c r="D302" s="219">
        <v>0</v>
      </c>
      <c r="E302" s="219">
        <v>2</v>
      </c>
      <c r="F302" s="220">
        <v>0</v>
      </c>
      <c r="G302" s="219">
        <v>0</v>
      </c>
      <c r="H302" s="219">
        <v>1</v>
      </c>
      <c r="I302" s="219">
        <v>0</v>
      </c>
      <c r="J302" s="219">
        <v>2</v>
      </c>
      <c r="K302" s="220">
        <v>0</v>
      </c>
      <c r="L302"/>
      <c r="M302" s="108" t="s">
        <v>405</v>
      </c>
    </row>
    <row r="303" spans="1:13" ht="15.6">
      <c r="A303" s="218" t="s">
        <v>692</v>
      </c>
      <c r="B303" s="219">
        <v>0</v>
      </c>
      <c r="C303" s="219">
        <v>0</v>
      </c>
      <c r="D303" s="219">
        <v>0</v>
      </c>
      <c r="E303" s="219">
        <v>0</v>
      </c>
      <c r="F303" s="220">
        <v>2</v>
      </c>
      <c r="G303" s="219">
        <v>0</v>
      </c>
      <c r="H303" s="219">
        <v>0</v>
      </c>
      <c r="I303" s="219">
        <v>0</v>
      </c>
      <c r="J303" s="219">
        <v>0</v>
      </c>
      <c r="K303" s="220">
        <v>2</v>
      </c>
      <c r="L303"/>
      <c r="M303" s="108" t="s">
        <v>692</v>
      </c>
    </row>
    <row r="304" spans="1:13" ht="15.6">
      <c r="A304" s="108" t="s">
        <v>488</v>
      </c>
      <c r="B304" s="219"/>
      <c r="C304" s="219"/>
      <c r="D304" s="219"/>
      <c r="E304" s="219"/>
      <c r="F304" s="220"/>
      <c r="G304" s="219"/>
      <c r="H304" s="219"/>
      <c r="I304" s="219"/>
      <c r="J304" s="219"/>
      <c r="K304" s="220"/>
      <c r="L304"/>
      <c r="M304" s="108"/>
    </row>
    <row r="305" spans="1:13" ht="15.6">
      <c r="A305" s="218" t="s">
        <v>502</v>
      </c>
      <c r="B305" s="219">
        <v>0</v>
      </c>
      <c r="C305" s="219">
        <v>0</v>
      </c>
      <c r="D305" s="219">
        <v>0</v>
      </c>
      <c r="E305" s="219">
        <v>1</v>
      </c>
      <c r="F305" s="220">
        <v>0</v>
      </c>
      <c r="G305" s="219">
        <v>0</v>
      </c>
      <c r="H305" s="219">
        <v>0</v>
      </c>
      <c r="I305" s="219">
        <v>0</v>
      </c>
      <c r="J305" s="219">
        <v>1</v>
      </c>
      <c r="K305" s="220">
        <v>0</v>
      </c>
      <c r="L305"/>
      <c r="M305" s="108" t="s">
        <v>488</v>
      </c>
    </row>
    <row r="306" spans="1:13" ht="15.6">
      <c r="A306" s="218" t="s">
        <v>406</v>
      </c>
      <c r="B306" s="219">
        <v>0</v>
      </c>
      <c r="C306" s="219">
        <v>1</v>
      </c>
      <c r="D306" s="219">
        <v>0</v>
      </c>
      <c r="E306" s="219">
        <v>0</v>
      </c>
      <c r="F306" s="220">
        <v>0</v>
      </c>
      <c r="G306" s="219">
        <v>0</v>
      </c>
      <c r="H306" s="219">
        <v>1</v>
      </c>
      <c r="I306" s="219">
        <v>0</v>
      </c>
      <c r="J306" s="219">
        <v>1</v>
      </c>
      <c r="K306" s="220">
        <v>0</v>
      </c>
      <c r="L306"/>
      <c r="M306" s="108" t="s">
        <v>406</v>
      </c>
    </row>
    <row r="307" spans="1:13" ht="15.6">
      <c r="A307" s="218" t="s">
        <v>407</v>
      </c>
      <c r="B307" s="219">
        <v>0</v>
      </c>
      <c r="C307" s="219">
        <v>0</v>
      </c>
      <c r="D307" s="219">
        <v>0</v>
      </c>
      <c r="E307" s="219">
        <v>0</v>
      </c>
      <c r="F307" s="220">
        <v>0</v>
      </c>
      <c r="G307" s="219">
        <v>0</v>
      </c>
      <c r="H307" s="219">
        <v>0</v>
      </c>
      <c r="I307" s="219">
        <v>0</v>
      </c>
      <c r="J307" s="219">
        <v>0</v>
      </c>
      <c r="K307" s="220">
        <v>0</v>
      </c>
      <c r="L307"/>
      <c r="M307" s="108" t="s">
        <v>502</v>
      </c>
    </row>
    <row r="308" spans="1:13" ht="15.6">
      <c r="A308" s="218" t="s">
        <v>408</v>
      </c>
      <c r="B308" s="219">
        <v>2</v>
      </c>
      <c r="C308" s="219">
        <v>0</v>
      </c>
      <c r="D308" s="219">
        <v>0</v>
      </c>
      <c r="E308" s="219">
        <v>0</v>
      </c>
      <c r="F308" s="220">
        <v>0</v>
      </c>
      <c r="G308" s="219">
        <v>1</v>
      </c>
      <c r="H308" s="219">
        <v>0</v>
      </c>
      <c r="I308" s="219">
        <v>0</v>
      </c>
      <c r="J308" s="219">
        <v>0</v>
      </c>
      <c r="K308" s="220">
        <v>0</v>
      </c>
      <c r="L308"/>
      <c r="M308" s="108" t="s">
        <v>407</v>
      </c>
    </row>
    <row r="309" spans="1:13" ht="15.6">
      <c r="A309" s="218" t="s">
        <v>409</v>
      </c>
      <c r="B309" s="219">
        <v>0</v>
      </c>
      <c r="C309" s="219">
        <v>0</v>
      </c>
      <c r="D309" s="219">
        <v>0</v>
      </c>
      <c r="E309" s="219">
        <v>1</v>
      </c>
      <c r="F309" s="220">
        <v>2</v>
      </c>
      <c r="G309" s="219">
        <v>0</v>
      </c>
      <c r="H309" s="219">
        <v>0</v>
      </c>
      <c r="I309" s="219">
        <v>0</v>
      </c>
      <c r="J309" s="219">
        <v>1</v>
      </c>
      <c r="K309" s="220">
        <v>1</v>
      </c>
      <c r="L309"/>
      <c r="M309" s="108" t="s">
        <v>408</v>
      </c>
    </row>
    <row r="310" spans="1:13" ht="15.6">
      <c r="A310" s="218" t="s">
        <v>410</v>
      </c>
      <c r="B310" s="219">
        <v>5</v>
      </c>
      <c r="C310" s="219">
        <v>5</v>
      </c>
      <c r="D310" s="219">
        <v>4</v>
      </c>
      <c r="E310" s="219">
        <v>3</v>
      </c>
      <c r="F310" s="220">
        <v>1</v>
      </c>
      <c r="G310" s="219">
        <v>4</v>
      </c>
      <c r="H310" s="219">
        <v>4</v>
      </c>
      <c r="I310" s="219">
        <v>4</v>
      </c>
      <c r="J310" s="219">
        <v>3</v>
      </c>
      <c r="K310" s="220">
        <v>1</v>
      </c>
      <c r="L310"/>
      <c r="M310" s="108" t="s">
        <v>409</v>
      </c>
    </row>
    <row r="311" spans="1:13" ht="15.6">
      <c r="A311" s="218" t="s">
        <v>411</v>
      </c>
      <c r="B311" s="219">
        <v>0</v>
      </c>
      <c r="C311" s="219">
        <v>0</v>
      </c>
      <c r="D311" s="219">
        <v>0</v>
      </c>
      <c r="E311" s="219">
        <v>1</v>
      </c>
      <c r="F311" s="220">
        <v>2</v>
      </c>
      <c r="G311" s="219">
        <v>0</v>
      </c>
      <c r="H311" s="219">
        <v>0</v>
      </c>
      <c r="I311" s="219">
        <v>0</v>
      </c>
      <c r="J311" s="219">
        <v>1</v>
      </c>
      <c r="K311" s="220">
        <v>2</v>
      </c>
      <c r="L311"/>
      <c r="M311" s="108" t="s">
        <v>410</v>
      </c>
    </row>
    <row r="312" spans="1:13" ht="15.6">
      <c r="A312" s="218" t="s">
        <v>412</v>
      </c>
      <c r="B312" s="219">
        <v>0</v>
      </c>
      <c r="C312" s="219">
        <v>0</v>
      </c>
      <c r="D312" s="219">
        <v>27</v>
      </c>
      <c r="E312" s="219">
        <v>30</v>
      </c>
      <c r="F312" s="220">
        <v>9</v>
      </c>
      <c r="G312" s="219">
        <v>0</v>
      </c>
      <c r="H312" s="219">
        <v>0</v>
      </c>
      <c r="I312" s="219">
        <v>17</v>
      </c>
      <c r="J312" s="219">
        <v>21</v>
      </c>
      <c r="K312" s="220">
        <v>5</v>
      </c>
      <c r="L312"/>
      <c r="M312" s="108" t="s">
        <v>411</v>
      </c>
    </row>
    <row r="313" spans="1:13" ht="15.6">
      <c r="A313" s="218" t="s">
        <v>413</v>
      </c>
      <c r="B313" s="219">
        <v>41</v>
      </c>
      <c r="C313" s="219">
        <v>53</v>
      </c>
      <c r="D313" s="219">
        <v>60</v>
      </c>
      <c r="E313" s="219">
        <v>87</v>
      </c>
      <c r="F313" s="220">
        <v>56</v>
      </c>
      <c r="G313" s="219">
        <v>22</v>
      </c>
      <c r="H313" s="219">
        <v>36</v>
      </c>
      <c r="I313" s="219">
        <v>32</v>
      </c>
      <c r="J313" s="219">
        <v>57</v>
      </c>
      <c r="K313" s="220">
        <v>32</v>
      </c>
      <c r="L313"/>
      <c r="M313"/>
    </row>
    <row r="314" spans="1:13" ht="15.6">
      <c r="A314" s="218" t="s">
        <v>414</v>
      </c>
      <c r="B314" s="219">
        <v>6</v>
      </c>
      <c r="C314" s="219">
        <v>13</v>
      </c>
      <c r="D314" s="219">
        <v>20</v>
      </c>
      <c r="E314" s="219">
        <v>11</v>
      </c>
      <c r="F314" s="220">
        <v>17</v>
      </c>
      <c r="G314" s="219">
        <v>4</v>
      </c>
      <c r="H314" s="219">
        <v>8</v>
      </c>
      <c r="I314" s="219">
        <v>13</v>
      </c>
      <c r="J314" s="219">
        <v>6</v>
      </c>
      <c r="K314" s="220">
        <v>9</v>
      </c>
      <c r="L314"/>
      <c r="M314"/>
    </row>
    <row r="315" spans="1:13" ht="15.6">
      <c r="A315" s="218" t="s">
        <v>415</v>
      </c>
      <c r="B315" s="219">
        <v>39</v>
      </c>
      <c r="C315" s="219">
        <v>50</v>
      </c>
      <c r="D315" s="219">
        <v>33</v>
      </c>
      <c r="E315" s="219">
        <v>46</v>
      </c>
      <c r="F315" s="220">
        <v>34</v>
      </c>
      <c r="G315" s="219">
        <v>28</v>
      </c>
      <c r="H315" s="219">
        <v>30</v>
      </c>
      <c r="I315" s="219">
        <v>27</v>
      </c>
      <c r="J315" s="219">
        <v>29</v>
      </c>
      <c r="K315" s="220">
        <v>21</v>
      </c>
      <c r="L315"/>
      <c r="M315"/>
    </row>
    <row r="316" spans="1:13" ht="15.6">
      <c r="A316" s="218" t="s">
        <v>416</v>
      </c>
      <c r="B316" s="219">
        <v>70</v>
      </c>
      <c r="C316" s="219">
        <v>102</v>
      </c>
      <c r="D316" s="219">
        <v>85</v>
      </c>
      <c r="E316" s="219">
        <v>77</v>
      </c>
      <c r="F316" s="220">
        <v>66</v>
      </c>
      <c r="G316" s="219">
        <v>52</v>
      </c>
      <c r="H316" s="219">
        <v>64</v>
      </c>
      <c r="I316" s="219">
        <v>53</v>
      </c>
      <c r="J316" s="219">
        <v>50</v>
      </c>
      <c r="K316" s="220">
        <v>35</v>
      </c>
      <c r="L316"/>
      <c r="M316"/>
    </row>
    <row r="317" spans="1:13" ht="15.6">
      <c r="A317" s="218" t="s">
        <v>417</v>
      </c>
      <c r="B317" s="219">
        <v>0</v>
      </c>
      <c r="C317" s="219">
        <v>0</v>
      </c>
      <c r="D317" s="219">
        <v>38</v>
      </c>
      <c r="E317" s="219">
        <v>59</v>
      </c>
      <c r="F317" s="220">
        <v>46</v>
      </c>
      <c r="G317" s="219">
        <v>0</v>
      </c>
      <c r="H317" s="219">
        <v>0</v>
      </c>
      <c r="I317" s="219">
        <v>20</v>
      </c>
      <c r="J317" s="219">
        <v>38</v>
      </c>
      <c r="K317" s="220">
        <v>27</v>
      </c>
      <c r="L317"/>
      <c r="M317"/>
    </row>
    <row r="318" spans="1:13" ht="15.6">
      <c r="A318" s="218" t="s">
        <v>418</v>
      </c>
      <c r="B318" s="219">
        <v>48</v>
      </c>
      <c r="C318" s="219">
        <v>61</v>
      </c>
      <c r="D318" s="219">
        <v>50</v>
      </c>
      <c r="E318" s="219">
        <v>86</v>
      </c>
      <c r="F318" s="220">
        <v>48</v>
      </c>
      <c r="G318" s="219">
        <v>30</v>
      </c>
      <c r="H318" s="219">
        <v>40</v>
      </c>
      <c r="I318" s="219">
        <v>31</v>
      </c>
      <c r="J318" s="219">
        <v>50</v>
      </c>
      <c r="K318" s="220">
        <v>25</v>
      </c>
      <c r="L318"/>
      <c r="M318"/>
    </row>
    <row r="319" spans="1:13" ht="15.6">
      <c r="A319" s="218" t="s">
        <v>419</v>
      </c>
      <c r="B319" s="219">
        <v>28</v>
      </c>
      <c r="C319" s="219">
        <v>33</v>
      </c>
      <c r="D319" s="219">
        <v>22</v>
      </c>
      <c r="E319" s="219">
        <v>37</v>
      </c>
      <c r="F319" s="220">
        <v>24</v>
      </c>
      <c r="G319" s="219">
        <v>20</v>
      </c>
      <c r="H319" s="219">
        <v>18</v>
      </c>
      <c r="I319" s="219">
        <v>11</v>
      </c>
      <c r="J319" s="219">
        <v>26</v>
      </c>
      <c r="K319" s="220">
        <v>14</v>
      </c>
      <c r="L319"/>
      <c r="M319"/>
    </row>
    <row r="320" spans="1:13" ht="15.6">
      <c r="A320" s="218" t="s">
        <v>420</v>
      </c>
      <c r="B320" s="219">
        <v>0</v>
      </c>
      <c r="C320" s="219">
        <v>0</v>
      </c>
      <c r="D320" s="219">
        <v>11</v>
      </c>
      <c r="E320" s="219">
        <v>9</v>
      </c>
      <c r="F320" s="220">
        <v>3</v>
      </c>
      <c r="G320" s="219">
        <v>0</v>
      </c>
      <c r="H320" s="219">
        <v>0</v>
      </c>
      <c r="I320" s="219">
        <v>5</v>
      </c>
      <c r="J320" s="219">
        <v>6</v>
      </c>
      <c r="K320" s="220">
        <v>3</v>
      </c>
      <c r="L320"/>
      <c r="M320"/>
    </row>
    <row r="321" spans="1:13" ht="15.6">
      <c r="A321" s="218" t="s">
        <v>421</v>
      </c>
      <c r="B321" s="219">
        <v>0</v>
      </c>
      <c r="C321" s="219">
        <v>2</v>
      </c>
      <c r="D321" s="219">
        <v>0</v>
      </c>
      <c r="E321" s="219">
        <v>0</v>
      </c>
      <c r="F321" s="220">
        <v>0</v>
      </c>
      <c r="G321" s="219">
        <v>0</v>
      </c>
      <c r="H321" s="219">
        <v>2</v>
      </c>
      <c r="I321" s="219">
        <v>0</v>
      </c>
      <c r="J321" s="219">
        <v>0</v>
      </c>
      <c r="K321" s="220">
        <v>0</v>
      </c>
      <c r="L321"/>
      <c r="M321"/>
    </row>
    <row r="322" spans="1:13" ht="15.6">
      <c r="A322" s="218" t="s">
        <v>422</v>
      </c>
      <c r="B322" s="219">
        <v>6</v>
      </c>
      <c r="C322" s="219">
        <v>2</v>
      </c>
      <c r="D322" s="219">
        <v>0</v>
      </c>
      <c r="E322" s="219">
        <v>0</v>
      </c>
      <c r="F322" s="220">
        <v>0</v>
      </c>
      <c r="G322" s="219">
        <v>5</v>
      </c>
      <c r="H322" s="219">
        <v>0</v>
      </c>
      <c r="I322" s="219">
        <v>0</v>
      </c>
      <c r="J322" s="219">
        <v>0</v>
      </c>
      <c r="K322" s="220">
        <v>0</v>
      </c>
      <c r="L322"/>
      <c r="M322"/>
    </row>
    <row r="323" spans="1:13" ht="15.6">
      <c r="A323" s="218" t="s">
        <v>423</v>
      </c>
      <c r="B323" s="219">
        <v>9</v>
      </c>
      <c r="C323" s="219">
        <v>1</v>
      </c>
      <c r="D323" s="219">
        <v>0</v>
      </c>
      <c r="E323" s="219">
        <v>0</v>
      </c>
      <c r="F323" s="220">
        <v>0</v>
      </c>
      <c r="G323" s="219">
        <v>8</v>
      </c>
      <c r="H323" s="219">
        <v>1</v>
      </c>
      <c r="I323" s="219">
        <v>0</v>
      </c>
      <c r="J323" s="219">
        <v>0</v>
      </c>
      <c r="K323" s="220">
        <v>0</v>
      </c>
      <c r="L323"/>
      <c r="M323"/>
    </row>
    <row r="324" spans="1:13" ht="15.6">
      <c r="A324" s="218" t="s">
        <v>424</v>
      </c>
      <c r="B324" s="219">
        <v>19</v>
      </c>
      <c r="C324" s="219">
        <v>7</v>
      </c>
      <c r="D324" s="219">
        <v>10</v>
      </c>
      <c r="E324" s="219">
        <v>8</v>
      </c>
      <c r="F324" s="220">
        <v>12</v>
      </c>
      <c r="G324" s="219">
        <v>12</v>
      </c>
      <c r="H324" s="219">
        <v>6</v>
      </c>
      <c r="I324" s="219">
        <v>8</v>
      </c>
      <c r="J324" s="219">
        <v>4</v>
      </c>
      <c r="K324" s="220">
        <v>4</v>
      </c>
      <c r="L324"/>
      <c r="M324"/>
    </row>
    <row r="325" spans="1:13" ht="15.6">
      <c r="A325" s="218" t="s">
        <v>425</v>
      </c>
      <c r="B325" s="219">
        <v>34</v>
      </c>
      <c r="C325" s="219">
        <v>16</v>
      </c>
      <c r="D325" s="219">
        <v>21</v>
      </c>
      <c r="E325" s="219">
        <v>18</v>
      </c>
      <c r="F325" s="220">
        <v>41</v>
      </c>
      <c r="G325" s="219">
        <v>17</v>
      </c>
      <c r="H325" s="219">
        <v>8</v>
      </c>
      <c r="I325" s="219">
        <v>8</v>
      </c>
      <c r="J325" s="219">
        <v>9</v>
      </c>
      <c r="K325" s="220">
        <v>16</v>
      </c>
      <c r="L325"/>
      <c r="M325"/>
    </row>
    <row r="326" spans="1:13" ht="15.6">
      <c r="A326" s="218" t="s">
        <v>426</v>
      </c>
      <c r="B326" s="219">
        <v>14</v>
      </c>
      <c r="C326" s="219">
        <v>6</v>
      </c>
      <c r="D326" s="219">
        <v>1</v>
      </c>
      <c r="E326" s="219">
        <v>0</v>
      </c>
      <c r="F326" s="220">
        <v>0</v>
      </c>
      <c r="G326" s="219">
        <v>11</v>
      </c>
      <c r="H326" s="219">
        <v>3</v>
      </c>
      <c r="I326" s="219">
        <v>0</v>
      </c>
      <c r="J326" s="219">
        <v>0</v>
      </c>
      <c r="K326" s="220">
        <v>0</v>
      </c>
      <c r="L326"/>
      <c r="M326"/>
    </row>
    <row r="327" spans="1:13" ht="15.6">
      <c r="A327" s="218" t="s">
        <v>136</v>
      </c>
      <c r="B327" s="219">
        <v>5</v>
      </c>
      <c r="C327" s="219">
        <v>5</v>
      </c>
      <c r="D327" s="219">
        <v>1</v>
      </c>
      <c r="E327" s="219">
        <v>0</v>
      </c>
      <c r="F327" s="220">
        <v>0</v>
      </c>
      <c r="G327" s="219">
        <v>2</v>
      </c>
      <c r="H327" s="219">
        <v>3</v>
      </c>
      <c r="I327" s="219">
        <v>0</v>
      </c>
      <c r="J327" s="219">
        <v>0</v>
      </c>
      <c r="K327" s="220">
        <v>0</v>
      </c>
      <c r="L327"/>
      <c r="M327"/>
    </row>
    <row r="328" spans="1:13" ht="15.6">
      <c r="A328" s="218" t="s">
        <v>427</v>
      </c>
      <c r="B328" s="219">
        <v>7</v>
      </c>
      <c r="C328" s="219">
        <v>4</v>
      </c>
      <c r="D328" s="219">
        <v>1</v>
      </c>
      <c r="E328" s="219">
        <v>0</v>
      </c>
      <c r="F328" s="220">
        <v>0</v>
      </c>
      <c r="G328" s="219">
        <v>3</v>
      </c>
      <c r="H328" s="219">
        <v>2</v>
      </c>
      <c r="I328" s="219">
        <v>0</v>
      </c>
      <c r="J328" s="219">
        <v>0</v>
      </c>
      <c r="K328" s="220">
        <v>0</v>
      </c>
      <c r="L328"/>
      <c r="M328"/>
    </row>
    <row r="329" spans="1:13" ht="15.6">
      <c r="A329" s="218" t="s">
        <v>135</v>
      </c>
      <c r="B329" s="219">
        <v>2</v>
      </c>
      <c r="C329" s="219">
        <v>0</v>
      </c>
      <c r="D329" s="219">
        <v>0</v>
      </c>
      <c r="E329" s="219">
        <v>0</v>
      </c>
      <c r="F329" s="220">
        <v>0</v>
      </c>
      <c r="G329" s="219">
        <v>0</v>
      </c>
      <c r="H329" s="219">
        <v>0</v>
      </c>
      <c r="I329" s="219">
        <v>0</v>
      </c>
      <c r="J329" s="219">
        <v>0</v>
      </c>
      <c r="K329" s="220">
        <v>0</v>
      </c>
      <c r="L329"/>
      <c r="M329"/>
    </row>
    <row r="330" spans="1:13" ht="15.6">
      <c r="A330" s="218" t="s">
        <v>693</v>
      </c>
      <c r="B330" s="219">
        <v>0</v>
      </c>
      <c r="C330" s="219">
        <v>0</v>
      </c>
      <c r="D330" s="219">
        <v>0</v>
      </c>
      <c r="E330" s="219">
        <v>0</v>
      </c>
      <c r="F330" s="220">
        <v>22</v>
      </c>
      <c r="G330" s="219">
        <v>0</v>
      </c>
      <c r="H330" s="219">
        <v>0</v>
      </c>
      <c r="I330" s="219">
        <v>0</v>
      </c>
      <c r="J330" s="219">
        <v>0</v>
      </c>
      <c r="K330" s="220">
        <v>18</v>
      </c>
      <c r="L330"/>
      <c r="M330"/>
    </row>
    <row r="331" spans="1:13" ht="15.6">
      <c r="A331" s="218" t="s">
        <v>131</v>
      </c>
      <c r="B331" s="219">
        <v>10</v>
      </c>
      <c r="C331" s="219">
        <v>5</v>
      </c>
      <c r="D331" s="219">
        <v>8</v>
      </c>
      <c r="E331" s="219">
        <v>3</v>
      </c>
      <c r="F331" s="220">
        <v>11</v>
      </c>
      <c r="G331" s="219">
        <v>8</v>
      </c>
      <c r="H331" s="219">
        <v>4</v>
      </c>
      <c r="I331" s="219">
        <v>7</v>
      </c>
      <c r="J331" s="219">
        <v>1</v>
      </c>
      <c r="K331" s="220">
        <v>9</v>
      </c>
      <c r="L331"/>
      <c r="M331" s="108" t="s">
        <v>131</v>
      </c>
    </row>
    <row r="332" spans="1:13" ht="15.6">
      <c r="A332" s="218" t="s">
        <v>428</v>
      </c>
      <c r="B332" s="219">
        <v>13</v>
      </c>
      <c r="C332" s="219">
        <v>9</v>
      </c>
      <c r="D332" s="219">
        <v>2</v>
      </c>
      <c r="E332" s="219">
        <v>0</v>
      </c>
      <c r="F332" s="220">
        <v>3</v>
      </c>
      <c r="G332" s="219">
        <v>11</v>
      </c>
      <c r="H332" s="219">
        <v>7</v>
      </c>
      <c r="I332" s="219">
        <v>2</v>
      </c>
      <c r="J332" s="219">
        <v>0</v>
      </c>
      <c r="K332" s="220">
        <v>1</v>
      </c>
      <c r="L332"/>
      <c r="M332" s="108" t="s">
        <v>428</v>
      </c>
    </row>
    <row r="333" spans="1:13" ht="15.6">
      <c r="A333" s="218" t="s">
        <v>429</v>
      </c>
      <c r="B333" s="219">
        <v>13</v>
      </c>
      <c r="C333" s="219">
        <v>8</v>
      </c>
      <c r="D333" s="219">
        <v>8</v>
      </c>
      <c r="E333" s="219">
        <v>8</v>
      </c>
      <c r="F333" s="220">
        <v>17</v>
      </c>
      <c r="G333" s="219">
        <v>11</v>
      </c>
      <c r="H333" s="219">
        <v>6</v>
      </c>
      <c r="I333" s="219">
        <v>4</v>
      </c>
      <c r="J333" s="219">
        <v>5</v>
      </c>
      <c r="K333" s="220">
        <v>15</v>
      </c>
      <c r="L333"/>
      <c r="M333" s="108" t="s">
        <v>429</v>
      </c>
    </row>
    <row r="334" spans="1:13" ht="15.6">
      <c r="A334" s="218" t="s">
        <v>432</v>
      </c>
      <c r="B334" s="219">
        <v>6</v>
      </c>
      <c r="C334" s="219">
        <v>1</v>
      </c>
      <c r="D334" s="219">
        <v>5</v>
      </c>
      <c r="E334" s="219">
        <v>1</v>
      </c>
      <c r="F334" s="220">
        <v>0</v>
      </c>
      <c r="G334" s="219">
        <v>5</v>
      </c>
      <c r="H334" s="219">
        <v>1</v>
      </c>
      <c r="I334" s="219">
        <v>4</v>
      </c>
      <c r="J334" s="219">
        <v>1</v>
      </c>
      <c r="K334" s="220">
        <v>0</v>
      </c>
      <c r="L334"/>
      <c r="M334" s="108" t="s">
        <v>433</v>
      </c>
    </row>
    <row r="335" spans="1:13" ht="15.6">
      <c r="A335" s="218" t="s">
        <v>433</v>
      </c>
      <c r="B335" s="219">
        <v>7</v>
      </c>
      <c r="C335" s="219">
        <v>55</v>
      </c>
      <c r="D335" s="219">
        <v>5</v>
      </c>
      <c r="E335" s="219">
        <v>3</v>
      </c>
      <c r="F335" s="220">
        <v>3</v>
      </c>
      <c r="G335" s="219">
        <v>6</v>
      </c>
      <c r="H335" s="219">
        <v>3</v>
      </c>
      <c r="I335" s="219">
        <v>4</v>
      </c>
      <c r="J335" s="219">
        <v>2</v>
      </c>
      <c r="K335" s="220">
        <v>2</v>
      </c>
      <c r="L335"/>
      <c r="M335" s="88" t="s">
        <v>434</v>
      </c>
    </row>
    <row r="336" spans="1:13" ht="15.6">
      <c r="A336" s="218" t="s">
        <v>434</v>
      </c>
      <c r="B336" s="219">
        <v>0</v>
      </c>
      <c r="C336" s="219">
        <v>0</v>
      </c>
      <c r="D336" s="219">
        <v>0</v>
      </c>
      <c r="E336" s="219">
        <v>0</v>
      </c>
      <c r="F336" s="220">
        <v>0</v>
      </c>
      <c r="G336" s="219">
        <v>0</v>
      </c>
      <c r="H336" s="219">
        <v>0</v>
      </c>
      <c r="I336" s="219">
        <v>0</v>
      </c>
      <c r="J336" s="219">
        <v>0</v>
      </c>
      <c r="K336" s="220">
        <v>0</v>
      </c>
      <c r="L336"/>
      <c r="M336" s="89" t="s">
        <v>435</v>
      </c>
    </row>
    <row r="337" spans="1:13" ht="15.6">
      <c r="A337" s="218" t="s">
        <v>435</v>
      </c>
      <c r="B337" s="219">
        <v>2</v>
      </c>
      <c r="C337" s="219">
        <v>22</v>
      </c>
      <c r="D337" s="219">
        <v>29</v>
      </c>
      <c r="E337" s="219">
        <v>12</v>
      </c>
      <c r="F337" s="220">
        <v>10</v>
      </c>
      <c r="G337" s="219">
        <v>0</v>
      </c>
      <c r="H337" s="219">
        <v>16</v>
      </c>
      <c r="I337" s="219">
        <v>21</v>
      </c>
      <c r="J337" s="219">
        <v>6</v>
      </c>
      <c r="K337" s="220">
        <v>7</v>
      </c>
      <c r="L337"/>
      <c r="M337" s="88" t="s">
        <v>432</v>
      </c>
    </row>
    <row r="338" spans="1:13" ht="15.6">
      <c r="A338" s="218" t="s">
        <v>503</v>
      </c>
      <c r="B338" s="219">
        <v>1</v>
      </c>
      <c r="C338" s="219">
        <v>0</v>
      </c>
      <c r="D338" s="219">
        <v>0</v>
      </c>
      <c r="E338" s="219">
        <v>0</v>
      </c>
      <c r="F338" s="220">
        <v>0</v>
      </c>
      <c r="G338" s="219">
        <v>0</v>
      </c>
      <c r="H338" s="219">
        <v>0</v>
      </c>
      <c r="I338" s="219">
        <v>0</v>
      </c>
      <c r="J338" s="219">
        <v>0</v>
      </c>
      <c r="K338" s="220">
        <v>0</v>
      </c>
      <c r="L338"/>
      <c r="M338" s="89" t="s">
        <v>449</v>
      </c>
    </row>
    <row r="339" spans="1:13" ht="15.6">
      <c r="A339" s="218" t="s">
        <v>436</v>
      </c>
      <c r="B339" s="219">
        <v>11</v>
      </c>
      <c r="C339" s="219">
        <v>3</v>
      </c>
      <c r="D339" s="219">
        <v>0</v>
      </c>
      <c r="E339" s="219">
        <v>0</v>
      </c>
      <c r="F339" s="220">
        <v>0</v>
      </c>
      <c r="G339" s="219">
        <v>8</v>
      </c>
      <c r="H339" s="219">
        <v>2</v>
      </c>
      <c r="I339" s="219">
        <v>0</v>
      </c>
      <c r="J339" s="219">
        <v>0</v>
      </c>
      <c r="K339" s="220">
        <v>0</v>
      </c>
      <c r="L339"/>
      <c r="M339"/>
    </row>
    <row r="340" spans="1:13" ht="15.6">
      <c r="A340" s="218" t="s">
        <v>438</v>
      </c>
      <c r="B340" s="219">
        <v>46</v>
      </c>
      <c r="C340" s="219">
        <v>58</v>
      </c>
      <c r="D340" s="219">
        <v>66</v>
      </c>
      <c r="E340" s="219">
        <v>92</v>
      </c>
      <c r="F340" s="220">
        <v>91</v>
      </c>
      <c r="G340" s="219">
        <v>39</v>
      </c>
      <c r="H340" s="219">
        <v>40</v>
      </c>
      <c r="I340" s="219">
        <v>48</v>
      </c>
      <c r="J340" s="219">
        <v>70</v>
      </c>
      <c r="K340" s="220">
        <v>66</v>
      </c>
      <c r="L340"/>
      <c r="M340"/>
    </row>
    <row r="341" spans="1:13" ht="15.6">
      <c r="A341" s="218" t="s">
        <v>439</v>
      </c>
      <c r="B341" s="219">
        <v>23</v>
      </c>
      <c r="C341" s="219">
        <v>17</v>
      </c>
      <c r="D341" s="219">
        <v>25</v>
      </c>
      <c r="E341" s="219">
        <v>26</v>
      </c>
      <c r="F341" s="220">
        <v>41</v>
      </c>
      <c r="G341" s="219">
        <v>16</v>
      </c>
      <c r="H341" s="219">
        <v>13</v>
      </c>
      <c r="I341" s="219">
        <v>16</v>
      </c>
      <c r="J341" s="219">
        <v>18</v>
      </c>
      <c r="K341" s="220">
        <v>30</v>
      </c>
      <c r="L341"/>
      <c r="M341"/>
    </row>
    <row r="342" spans="1:13" ht="15.6">
      <c r="A342" s="218" t="s">
        <v>440</v>
      </c>
      <c r="B342" s="219">
        <v>3</v>
      </c>
      <c r="C342" s="219">
        <v>12</v>
      </c>
      <c r="D342" s="219">
        <v>20</v>
      </c>
      <c r="E342" s="219">
        <v>20</v>
      </c>
      <c r="F342" s="220">
        <v>11</v>
      </c>
      <c r="G342" s="219">
        <v>1</v>
      </c>
      <c r="H342" s="219">
        <v>10</v>
      </c>
      <c r="I342" s="219">
        <v>15</v>
      </c>
      <c r="J342" s="219">
        <v>14</v>
      </c>
      <c r="K342" s="220">
        <v>6</v>
      </c>
      <c r="L342"/>
      <c r="M342"/>
    </row>
    <row r="343" spans="1:13" ht="15.6">
      <c r="A343" s="218" t="s">
        <v>441</v>
      </c>
      <c r="B343" s="219">
        <v>13</v>
      </c>
      <c r="C343" s="219">
        <v>9</v>
      </c>
      <c r="D343" s="219">
        <v>10</v>
      </c>
      <c r="E343" s="219">
        <v>6</v>
      </c>
      <c r="F343" s="220">
        <v>0</v>
      </c>
      <c r="G343" s="219">
        <v>10</v>
      </c>
      <c r="H343" s="219">
        <v>7</v>
      </c>
      <c r="I343" s="219">
        <v>8</v>
      </c>
      <c r="J343" s="219">
        <v>3</v>
      </c>
      <c r="K343" s="220">
        <v>0</v>
      </c>
      <c r="L343"/>
      <c r="M343"/>
    </row>
    <row r="344" spans="1:13" ht="15.6">
      <c r="A344" s="218" t="s">
        <v>444</v>
      </c>
      <c r="B344" s="219">
        <v>15</v>
      </c>
      <c r="C344" s="219">
        <v>15</v>
      </c>
      <c r="D344" s="219">
        <v>22</v>
      </c>
      <c r="E344" s="219">
        <v>13</v>
      </c>
      <c r="F344" s="220">
        <v>20</v>
      </c>
      <c r="G344" s="219">
        <v>10</v>
      </c>
      <c r="H344" s="219">
        <v>11</v>
      </c>
      <c r="I344" s="219">
        <v>13</v>
      </c>
      <c r="J344" s="219">
        <v>5</v>
      </c>
      <c r="K344" s="220">
        <v>13</v>
      </c>
      <c r="L344"/>
      <c r="M344"/>
    </row>
    <row r="345" spans="1:13" ht="15.6">
      <c r="A345" s="218" t="s">
        <v>445</v>
      </c>
      <c r="B345" s="219">
        <v>20</v>
      </c>
      <c r="C345" s="219">
        <v>16</v>
      </c>
      <c r="D345" s="219">
        <v>24</v>
      </c>
      <c r="E345" s="219">
        <v>9</v>
      </c>
      <c r="F345" s="220">
        <v>21</v>
      </c>
      <c r="G345" s="219">
        <v>15</v>
      </c>
      <c r="H345" s="219">
        <v>8</v>
      </c>
      <c r="I345" s="219">
        <v>15</v>
      </c>
      <c r="J345" s="219">
        <v>5</v>
      </c>
      <c r="K345" s="220">
        <v>14</v>
      </c>
      <c r="L345"/>
      <c r="M345"/>
    </row>
    <row r="346" spans="1:13" ht="15.6">
      <c r="A346" s="218" t="s">
        <v>447</v>
      </c>
      <c r="B346" s="219">
        <v>3</v>
      </c>
      <c r="C346" s="219">
        <v>4</v>
      </c>
      <c r="D346" s="219">
        <v>5</v>
      </c>
      <c r="E346" s="219">
        <v>4</v>
      </c>
      <c r="F346" s="220">
        <v>6</v>
      </c>
      <c r="G346" s="219">
        <v>3</v>
      </c>
      <c r="H346" s="219">
        <v>3</v>
      </c>
      <c r="I346" s="219">
        <v>4</v>
      </c>
      <c r="J346" s="219">
        <v>2</v>
      </c>
      <c r="K346" s="220">
        <v>4</v>
      </c>
      <c r="L346"/>
      <c r="M346"/>
    </row>
    <row r="347" spans="1:13" ht="15.6">
      <c r="A347" s="218" t="s">
        <v>448</v>
      </c>
      <c r="B347" s="219">
        <v>21</v>
      </c>
      <c r="C347" s="219">
        <v>21</v>
      </c>
      <c r="D347" s="219">
        <v>14</v>
      </c>
      <c r="E347" s="219">
        <v>25</v>
      </c>
      <c r="F347" s="220">
        <v>6</v>
      </c>
      <c r="G347" s="219">
        <v>14</v>
      </c>
      <c r="H347" s="219">
        <v>12</v>
      </c>
      <c r="I347" s="219">
        <v>11</v>
      </c>
      <c r="J347" s="219">
        <v>17</v>
      </c>
      <c r="K347" s="220">
        <v>5</v>
      </c>
      <c r="L347"/>
      <c r="M347"/>
    </row>
    <row r="348" spans="1:13" ht="15.6">
      <c r="A348" s="218" t="s">
        <v>449</v>
      </c>
      <c r="B348" s="219">
        <v>0</v>
      </c>
      <c r="C348" s="219">
        <v>0</v>
      </c>
      <c r="D348" s="219">
        <v>0</v>
      </c>
      <c r="E348" s="219">
        <v>15</v>
      </c>
      <c r="F348" s="220">
        <v>27</v>
      </c>
      <c r="G348" s="219">
        <v>0</v>
      </c>
      <c r="H348" s="219">
        <v>0</v>
      </c>
      <c r="I348" s="219">
        <v>0</v>
      </c>
      <c r="J348" s="219">
        <v>10</v>
      </c>
      <c r="K348" s="220">
        <v>18</v>
      </c>
      <c r="L348"/>
      <c r="M348"/>
    </row>
    <row r="349" spans="1:13" ht="15.6">
      <c r="A349" s="218" t="s">
        <v>450</v>
      </c>
      <c r="B349" s="219">
        <v>0</v>
      </c>
      <c r="C349" s="219">
        <v>0</v>
      </c>
      <c r="D349" s="219">
        <v>0</v>
      </c>
      <c r="E349" s="219">
        <v>12</v>
      </c>
      <c r="F349" s="220">
        <v>44</v>
      </c>
      <c r="G349" s="219">
        <v>0</v>
      </c>
      <c r="H349" s="219">
        <v>0</v>
      </c>
      <c r="I349" s="219">
        <v>0</v>
      </c>
      <c r="J349" s="219">
        <v>9</v>
      </c>
      <c r="K349" s="220">
        <v>32</v>
      </c>
      <c r="L349"/>
      <c r="M349"/>
    </row>
    <row r="350" spans="1:13" ht="15.6">
      <c r="A350" s="218" t="s">
        <v>451</v>
      </c>
      <c r="B350" s="219">
        <v>0</v>
      </c>
      <c r="C350" s="219">
        <v>0</v>
      </c>
      <c r="D350" s="219">
        <v>0</v>
      </c>
      <c r="E350" s="219">
        <v>25</v>
      </c>
      <c r="F350" s="220">
        <v>55</v>
      </c>
      <c r="G350" s="219">
        <v>0</v>
      </c>
      <c r="H350" s="219">
        <v>0</v>
      </c>
      <c r="I350" s="219">
        <v>0</v>
      </c>
      <c r="J350" s="219">
        <v>20</v>
      </c>
      <c r="K350" s="220">
        <v>45</v>
      </c>
      <c r="L350"/>
      <c r="M350"/>
    </row>
    <row r="351" spans="1:13" ht="15.6">
      <c r="A351" s="218" t="s">
        <v>125</v>
      </c>
      <c r="B351" s="219">
        <v>6</v>
      </c>
      <c r="C351" s="219">
        <v>7</v>
      </c>
      <c r="D351" s="219">
        <v>5</v>
      </c>
      <c r="E351" s="219">
        <v>0</v>
      </c>
      <c r="F351" s="220">
        <v>0</v>
      </c>
      <c r="G351" s="219">
        <v>4</v>
      </c>
      <c r="H351" s="219">
        <v>7</v>
      </c>
      <c r="I351" s="219">
        <v>4</v>
      </c>
      <c r="J351" s="219">
        <v>0</v>
      </c>
      <c r="K351" s="220">
        <v>0</v>
      </c>
      <c r="L351"/>
      <c r="M351"/>
    </row>
    <row r="352" spans="1:13" ht="15.6">
      <c r="A352" s="218" t="s">
        <v>127</v>
      </c>
      <c r="B352" s="219">
        <v>6</v>
      </c>
      <c r="C352" s="219">
        <v>7</v>
      </c>
      <c r="D352" s="219">
        <v>12</v>
      </c>
      <c r="E352" s="219">
        <v>9</v>
      </c>
      <c r="F352" s="220">
        <v>14</v>
      </c>
      <c r="G352" s="219">
        <v>5</v>
      </c>
      <c r="H352" s="219">
        <v>5</v>
      </c>
      <c r="I352" s="219">
        <v>5</v>
      </c>
      <c r="J352" s="219">
        <v>6</v>
      </c>
      <c r="K352" s="220">
        <v>9</v>
      </c>
      <c r="L352"/>
      <c r="M352"/>
    </row>
    <row r="353" spans="1:13" ht="15.6">
      <c r="A353" s="218" t="s">
        <v>126</v>
      </c>
      <c r="B353" s="219">
        <v>0</v>
      </c>
      <c r="C353" s="219">
        <v>0</v>
      </c>
      <c r="D353" s="219">
        <v>3</v>
      </c>
      <c r="E353" s="219">
        <v>6</v>
      </c>
      <c r="F353" s="220">
        <v>11</v>
      </c>
      <c r="G353" s="219">
        <v>0</v>
      </c>
      <c r="H353" s="219">
        <v>0</v>
      </c>
      <c r="I353" s="219">
        <v>3</v>
      </c>
      <c r="J353" s="219">
        <v>3</v>
      </c>
      <c r="K353" s="220">
        <v>8</v>
      </c>
      <c r="L353"/>
      <c r="M353"/>
    </row>
    <row r="354" spans="1:13" ht="15.6">
      <c r="A354" s="218" t="s">
        <v>504</v>
      </c>
      <c r="B354" s="219">
        <v>0</v>
      </c>
      <c r="C354" s="219">
        <v>0</v>
      </c>
      <c r="D354" s="219">
        <v>0</v>
      </c>
      <c r="E354" s="219">
        <v>1</v>
      </c>
      <c r="F354" s="220">
        <v>1</v>
      </c>
      <c r="G354" s="219">
        <v>0</v>
      </c>
      <c r="H354" s="219">
        <v>0</v>
      </c>
      <c r="I354" s="219">
        <v>0</v>
      </c>
      <c r="J354" s="219">
        <v>1</v>
      </c>
      <c r="K354" s="220">
        <v>1</v>
      </c>
      <c r="L354"/>
      <c r="M354"/>
    </row>
    <row r="355" spans="1:13" ht="15.6">
      <c r="A355" s="218" t="s">
        <v>132</v>
      </c>
      <c r="B355" s="219">
        <v>1</v>
      </c>
      <c r="C355" s="219">
        <v>4</v>
      </c>
      <c r="D355" s="219">
        <v>3</v>
      </c>
      <c r="E355" s="219">
        <v>1</v>
      </c>
      <c r="F355" s="220">
        <v>1</v>
      </c>
      <c r="G355" s="219">
        <v>1</v>
      </c>
      <c r="H355" s="219">
        <v>3</v>
      </c>
      <c r="I355" s="219">
        <v>3</v>
      </c>
      <c r="J355" s="219">
        <v>1</v>
      </c>
      <c r="K355" s="220">
        <v>0</v>
      </c>
      <c r="L355"/>
      <c r="M355"/>
    </row>
    <row r="356" spans="1:13" ht="15.6">
      <c r="A356" s="218" t="s">
        <v>133</v>
      </c>
      <c r="B356" s="219">
        <v>2</v>
      </c>
      <c r="C356" s="219">
        <v>4</v>
      </c>
      <c r="D356" s="219">
        <v>3</v>
      </c>
      <c r="E356" s="219">
        <v>5</v>
      </c>
      <c r="F356" s="220">
        <v>5</v>
      </c>
      <c r="G356" s="219">
        <v>1</v>
      </c>
      <c r="H356" s="219">
        <v>3</v>
      </c>
      <c r="I356" s="219">
        <v>3</v>
      </c>
      <c r="J356" s="219">
        <v>3</v>
      </c>
      <c r="K356" s="220">
        <v>3</v>
      </c>
      <c r="L356"/>
      <c r="M356"/>
    </row>
    <row r="357" spans="1:13" ht="15.6">
      <c r="A357" s="218" t="s">
        <v>134</v>
      </c>
      <c r="B357" s="219">
        <v>12</v>
      </c>
      <c r="C357" s="219">
        <v>18</v>
      </c>
      <c r="D357" s="219">
        <v>12</v>
      </c>
      <c r="E357" s="219">
        <v>20</v>
      </c>
      <c r="F357" s="220">
        <v>34</v>
      </c>
      <c r="G357" s="219">
        <v>2</v>
      </c>
      <c r="H357" s="219">
        <v>3</v>
      </c>
      <c r="I357" s="219">
        <v>6</v>
      </c>
      <c r="J357" s="219">
        <v>5</v>
      </c>
      <c r="K357" s="220">
        <v>7</v>
      </c>
      <c r="L357"/>
      <c r="M357"/>
    </row>
    <row r="358" spans="1:13" ht="15.6">
      <c r="A358" s="218" t="s">
        <v>137</v>
      </c>
      <c r="B358" s="219">
        <v>3</v>
      </c>
      <c r="C358" s="219">
        <v>4</v>
      </c>
      <c r="D358" s="219">
        <v>3</v>
      </c>
      <c r="E358" s="219">
        <v>7</v>
      </c>
      <c r="F358" s="220">
        <v>4</v>
      </c>
      <c r="G358" s="219">
        <v>1</v>
      </c>
      <c r="H358" s="219">
        <v>2</v>
      </c>
      <c r="I358" s="219">
        <v>3</v>
      </c>
      <c r="J358" s="219">
        <v>4</v>
      </c>
      <c r="K358" s="220">
        <v>1</v>
      </c>
      <c r="L358"/>
      <c r="M358"/>
    </row>
    <row r="359" spans="1:13" ht="15.6">
      <c r="A359" s="218" t="s">
        <v>453</v>
      </c>
      <c r="B359" s="219">
        <v>2</v>
      </c>
      <c r="C359" s="219">
        <v>16</v>
      </c>
      <c r="D359" s="219">
        <v>0</v>
      </c>
      <c r="E359" s="219">
        <v>0</v>
      </c>
      <c r="F359" s="220">
        <v>0</v>
      </c>
      <c r="G359" s="219">
        <v>1</v>
      </c>
      <c r="H359" s="219">
        <v>4</v>
      </c>
      <c r="I359" s="219">
        <v>0</v>
      </c>
      <c r="J359" s="219">
        <v>0</v>
      </c>
      <c r="K359" s="220">
        <v>0</v>
      </c>
      <c r="L359"/>
      <c r="M359"/>
    </row>
    <row r="360" spans="1:13" ht="15.6">
      <c r="A360" s="218" t="s">
        <v>454</v>
      </c>
      <c r="B360" s="219">
        <v>0</v>
      </c>
      <c r="C360" s="219">
        <v>0</v>
      </c>
      <c r="D360" s="219">
        <v>0</v>
      </c>
      <c r="E360" s="219">
        <v>8</v>
      </c>
      <c r="F360" s="220">
        <v>4</v>
      </c>
      <c r="G360" s="219">
        <v>0</v>
      </c>
      <c r="H360" s="219">
        <v>0</v>
      </c>
      <c r="I360" s="219">
        <v>0</v>
      </c>
      <c r="J360" s="219">
        <v>3</v>
      </c>
      <c r="K360" s="220">
        <v>3</v>
      </c>
      <c r="L360"/>
      <c r="M360"/>
    </row>
    <row r="361" spans="1:13" ht="15.6">
      <c r="A361" s="218" t="s">
        <v>455</v>
      </c>
      <c r="B361" s="219">
        <v>3</v>
      </c>
      <c r="C361" s="219">
        <v>5</v>
      </c>
      <c r="D361" s="219">
        <v>0</v>
      </c>
      <c r="E361" s="219">
        <v>0</v>
      </c>
      <c r="F361" s="220">
        <v>0</v>
      </c>
      <c r="G361" s="219">
        <v>3</v>
      </c>
      <c r="H361" s="219">
        <v>3</v>
      </c>
      <c r="I361" s="219">
        <v>0</v>
      </c>
      <c r="J361" s="219">
        <v>0</v>
      </c>
      <c r="K361" s="220">
        <v>0</v>
      </c>
      <c r="L361"/>
      <c r="M361"/>
    </row>
    <row r="362" spans="1:13" ht="15.6">
      <c r="A362" s="218" t="s">
        <v>456</v>
      </c>
      <c r="B362" s="219">
        <v>4</v>
      </c>
      <c r="C362" s="219">
        <v>6</v>
      </c>
      <c r="D362" s="219">
        <v>0</v>
      </c>
      <c r="E362" s="219">
        <v>0</v>
      </c>
      <c r="F362" s="220">
        <v>0</v>
      </c>
      <c r="G362" s="219">
        <v>3</v>
      </c>
      <c r="H362" s="219">
        <v>5</v>
      </c>
      <c r="I362" s="219">
        <v>0</v>
      </c>
      <c r="J362" s="219">
        <v>0</v>
      </c>
      <c r="K362" s="220">
        <v>0</v>
      </c>
      <c r="L362"/>
      <c r="M362"/>
    </row>
    <row r="363" spans="1:13" ht="15.6">
      <c r="A363" s="218" t="s">
        <v>457</v>
      </c>
      <c r="B363" s="219">
        <v>0</v>
      </c>
      <c r="C363" s="219">
        <v>0</v>
      </c>
      <c r="D363" s="219">
        <v>0</v>
      </c>
      <c r="E363" s="219">
        <v>8</v>
      </c>
      <c r="F363" s="220">
        <v>9</v>
      </c>
      <c r="G363" s="219">
        <v>0</v>
      </c>
      <c r="H363" s="219">
        <v>0</v>
      </c>
      <c r="I363" s="219">
        <v>0</v>
      </c>
      <c r="J363" s="219">
        <v>3</v>
      </c>
      <c r="K363" s="220">
        <v>7</v>
      </c>
      <c r="L363"/>
      <c r="M363"/>
    </row>
    <row r="364" spans="1:13" ht="15.6">
      <c r="A364" s="218" t="s">
        <v>458</v>
      </c>
      <c r="B364" s="219">
        <v>0</v>
      </c>
      <c r="C364" s="219">
        <v>0</v>
      </c>
      <c r="D364" s="219">
        <v>3</v>
      </c>
      <c r="E364" s="219">
        <v>11</v>
      </c>
      <c r="F364" s="220">
        <v>13</v>
      </c>
      <c r="G364" s="219">
        <v>0</v>
      </c>
      <c r="H364" s="219">
        <v>0</v>
      </c>
      <c r="I364" s="219">
        <v>2</v>
      </c>
      <c r="J364" s="219">
        <v>4</v>
      </c>
      <c r="K364" s="220">
        <v>6</v>
      </c>
      <c r="L364"/>
      <c r="M364"/>
    </row>
    <row r="365" spans="1:13" ht="15.6">
      <c r="A365" s="218" t="s">
        <v>459</v>
      </c>
      <c r="B365" s="219">
        <v>0</v>
      </c>
      <c r="C365" s="219">
        <v>18</v>
      </c>
      <c r="D365" s="219">
        <v>8</v>
      </c>
      <c r="E365" s="219">
        <v>4</v>
      </c>
      <c r="F365" s="220">
        <v>8</v>
      </c>
      <c r="G365" s="219">
        <v>0</v>
      </c>
      <c r="H365" s="219">
        <v>10</v>
      </c>
      <c r="I365" s="219">
        <v>4</v>
      </c>
      <c r="J365" s="219">
        <v>1</v>
      </c>
      <c r="K365" s="220">
        <v>4</v>
      </c>
      <c r="L365"/>
      <c r="M365"/>
    </row>
    <row r="366" spans="1:13" ht="15.6">
      <c r="A366" s="218" t="s">
        <v>460</v>
      </c>
      <c r="B366" s="219">
        <v>0</v>
      </c>
      <c r="C366" s="219">
        <v>8</v>
      </c>
      <c r="D366" s="219">
        <v>5</v>
      </c>
      <c r="E366" s="219">
        <v>6</v>
      </c>
      <c r="F366" s="220">
        <v>6</v>
      </c>
      <c r="G366" s="219">
        <v>0</v>
      </c>
      <c r="H366" s="219">
        <v>4</v>
      </c>
      <c r="I366" s="219">
        <v>2</v>
      </c>
      <c r="J366" s="219">
        <v>2</v>
      </c>
      <c r="K366" s="220">
        <v>4</v>
      </c>
      <c r="L366"/>
      <c r="M366"/>
    </row>
    <row r="367" spans="1:13" ht="15.6">
      <c r="A367" s="218" t="s">
        <v>461</v>
      </c>
      <c r="B367" s="219">
        <v>0</v>
      </c>
      <c r="C367" s="219">
        <v>0</v>
      </c>
      <c r="D367" s="219">
        <v>0</v>
      </c>
      <c r="E367" s="219">
        <v>0</v>
      </c>
      <c r="F367" s="220">
        <v>0</v>
      </c>
      <c r="G367" s="219">
        <v>0</v>
      </c>
      <c r="H367" s="219">
        <v>0</v>
      </c>
      <c r="I367" s="219">
        <v>0</v>
      </c>
      <c r="J367" s="219">
        <v>0</v>
      </c>
      <c r="K367" s="220">
        <v>0</v>
      </c>
      <c r="L367"/>
      <c r="M367"/>
    </row>
    <row r="368" spans="1:13" ht="15.6">
      <c r="A368" s="218" t="s">
        <v>462</v>
      </c>
      <c r="B368" s="219">
        <v>5</v>
      </c>
      <c r="C368" s="219">
        <v>12</v>
      </c>
      <c r="D368" s="219">
        <v>15</v>
      </c>
      <c r="E368" s="219">
        <v>17</v>
      </c>
      <c r="F368" s="220">
        <v>27</v>
      </c>
      <c r="G368" s="219">
        <v>4</v>
      </c>
      <c r="H368" s="219">
        <v>8</v>
      </c>
      <c r="I368" s="219">
        <v>11</v>
      </c>
      <c r="J368" s="219">
        <v>8</v>
      </c>
      <c r="K368" s="220">
        <v>12</v>
      </c>
      <c r="L368"/>
      <c r="M368"/>
    </row>
    <row r="369" spans="1:13" ht="15.6">
      <c r="A369" s="218" t="s">
        <v>463</v>
      </c>
      <c r="B369" s="219">
        <v>98</v>
      </c>
      <c r="C369" s="219">
        <v>123</v>
      </c>
      <c r="D369" s="219">
        <v>102</v>
      </c>
      <c r="E369" s="219">
        <v>0</v>
      </c>
      <c r="F369" s="220">
        <v>0</v>
      </c>
      <c r="G369" s="219">
        <v>30</v>
      </c>
      <c r="H369" s="219">
        <v>35</v>
      </c>
      <c r="I369" s="219">
        <v>33</v>
      </c>
      <c r="J369" s="219">
        <v>0</v>
      </c>
      <c r="K369" s="220">
        <v>0</v>
      </c>
      <c r="L369"/>
      <c r="M369"/>
    </row>
    <row r="370" spans="1:13" ht="15.6">
      <c r="A370" s="218" t="s">
        <v>464</v>
      </c>
      <c r="B370" s="219">
        <v>0</v>
      </c>
      <c r="C370" s="219">
        <v>0</v>
      </c>
      <c r="D370" s="219">
        <v>13</v>
      </c>
      <c r="E370" s="219">
        <v>11</v>
      </c>
      <c r="F370" s="220">
        <v>17</v>
      </c>
      <c r="G370" s="219">
        <v>0</v>
      </c>
      <c r="H370" s="219">
        <v>0</v>
      </c>
      <c r="I370" s="219">
        <v>7</v>
      </c>
      <c r="J370" s="219">
        <v>8</v>
      </c>
      <c r="K370" s="220">
        <v>14</v>
      </c>
      <c r="L370"/>
      <c r="M370"/>
    </row>
    <row r="371" spans="1:13" ht="15.6">
      <c r="A371" s="218" t="s">
        <v>465</v>
      </c>
      <c r="B371" s="223">
        <v>4</v>
      </c>
      <c r="C371" s="223">
        <v>10</v>
      </c>
      <c r="D371" s="223">
        <v>0</v>
      </c>
      <c r="E371" s="223">
        <v>0</v>
      </c>
      <c r="F371" s="220">
        <v>0</v>
      </c>
      <c r="G371" s="219">
        <v>2</v>
      </c>
      <c r="H371" s="219">
        <v>3</v>
      </c>
      <c r="I371" s="219">
        <v>0</v>
      </c>
      <c r="J371" s="219">
        <v>0</v>
      </c>
      <c r="K371" s="220">
        <v>0</v>
      </c>
      <c r="L371"/>
      <c r="M371"/>
    </row>
    <row r="372" spans="1:13" ht="15.6">
      <c r="A372" s="218" t="s">
        <v>466</v>
      </c>
      <c r="B372" s="223">
        <v>0</v>
      </c>
      <c r="C372" s="223">
        <v>0</v>
      </c>
      <c r="D372" s="223">
        <v>0</v>
      </c>
      <c r="E372" s="219">
        <v>0</v>
      </c>
      <c r="F372" s="220">
        <v>0</v>
      </c>
      <c r="G372" s="219">
        <v>0</v>
      </c>
      <c r="H372" s="219">
        <v>0</v>
      </c>
      <c r="I372" s="219">
        <v>0</v>
      </c>
      <c r="J372" s="219">
        <v>0</v>
      </c>
      <c r="K372" s="220">
        <v>0</v>
      </c>
      <c r="L372"/>
      <c r="M372"/>
    </row>
    <row r="373" spans="1:13" ht="15.6">
      <c r="A373" s="218" t="s">
        <v>467</v>
      </c>
      <c r="B373" s="223">
        <v>9</v>
      </c>
      <c r="C373" s="223">
        <v>9</v>
      </c>
      <c r="D373" s="223">
        <v>0</v>
      </c>
      <c r="E373" s="223">
        <v>0</v>
      </c>
      <c r="F373" s="220">
        <v>0</v>
      </c>
      <c r="G373" s="219">
        <v>9</v>
      </c>
      <c r="H373" s="219">
        <v>8</v>
      </c>
      <c r="I373" s="219">
        <v>0</v>
      </c>
      <c r="J373" s="219">
        <v>0</v>
      </c>
      <c r="K373" s="220">
        <v>0</v>
      </c>
      <c r="L373"/>
      <c r="M373"/>
    </row>
    <row r="374" spans="1:13" ht="15.6">
      <c r="A374" s="218" t="s">
        <v>468</v>
      </c>
      <c r="B374" s="219">
        <v>6</v>
      </c>
      <c r="C374" s="219">
        <v>1</v>
      </c>
      <c r="D374" s="219">
        <v>0</v>
      </c>
      <c r="E374" s="219">
        <v>0</v>
      </c>
      <c r="F374" s="220">
        <v>0</v>
      </c>
      <c r="G374" s="219">
        <v>3</v>
      </c>
      <c r="H374" s="219">
        <v>0</v>
      </c>
      <c r="I374" s="219">
        <v>0</v>
      </c>
      <c r="J374" s="219">
        <v>0</v>
      </c>
      <c r="K374" s="220">
        <v>0</v>
      </c>
      <c r="L374"/>
      <c r="M374"/>
    </row>
    <row r="375" spans="1:13" ht="15.6">
      <c r="A375" s="218" t="s">
        <v>469</v>
      </c>
      <c r="B375" s="219">
        <v>2</v>
      </c>
      <c r="C375" s="219">
        <v>2</v>
      </c>
      <c r="D375" s="219">
        <v>0</v>
      </c>
      <c r="E375" s="219">
        <v>0</v>
      </c>
      <c r="F375" s="220">
        <v>0</v>
      </c>
      <c r="G375" s="219">
        <v>2</v>
      </c>
      <c r="H375" s="219">
        <v>1</v>
      </c>
      <c r="I375" s="219">
        <v>0</v>
      </c>
      <c r="J375" s="219">
        <v>0</v>
      </c>
      <c r="K375" s="220">
        <v>0</v>
      </c>
      <c r="L375"/>
      <c r="M375"/>
    </row>
    <row r="376" spans="1:13" ht="15.6">
      <c r="A376" s="218" t="s">
        <v>470</v>
      </c>
      <c r="B376" s="219">
        <v>12</v>
      </c>
      <c r="C376" s="219">
        <v>8</v>
      </c>
      <c r="D376" s="219">
        <v>9</v>
      </c>
      <c r="E376" s="219">
        <v>6</v>
      </c>
      <c r="F376" s="220">
        <v>2</v>
      </c>
      <c r="G376" s="219">
        <v>8</v>
      </c>
      <c r="H376" s="219">
        <v>4</v>
      </c>
      <c r="I376" s="219">
        <v>4</v>
      </c>
      <c r="J376" s="219">
        <v>5</v>
      </c>
      <c r="K376" s="220">
        <v>1</v>
      </c>
      <c r="L376"/>
      <c r="M376"/>
    </row>
    <row r="377" spans="1:13" ht="15.6">
      <c r="A377" s="218" t="s">
        <v>471</v>
      </c>
      <c r="B377" s="219">
        <v>0</v>
      </c>
      <c r="C377" s="219">
        <v>0</v>
      </c>
      <c r="D377" s="219">
        <v>0</v>
      </c>
      <c r="E377" s="219">
        <v>0</v>
      </c>
      <c r="F377" s="220">
        <v>0</v>
      </c>
      <c r="G377" s="219">
        <v>0</v>
      </c>
      <c r="H377" s="219">
        <v>0</v>
      </c>
      <c r="I377" s="219">
        <v>0</v>
      </c>
      <c r="J377" s="219">
        <v>0</v>
      </c>
      <c r="K377" s="220">
        <v>0</v>
      </c>
      <c r="L377"/>
      <c r="M377"/>
    </row>
    <row r="378" spans="1:13" ht="15.6">
      <c r="A378" s="218" t="s">
        <v>472</v>
      </c>
      <c r="B378" s="219">
        <v>0</v>
      </c>
      <c r="C378" s="219">
        <v>0</v>
      </c>
      <c r="D378" s="219">
        <v>0</v>
      </c>
      <c r="E378" s="219">
        <v>117</v>
      </c>
      <c r="F378" s="220">
        <v>138</v>
      </c>
      <c r="G378" s="219">
        <v>0</v>
      </c>
      <c r="H378" s="219">
        <v>0</v>
      </c>
      <c r="I378" s="219">
        <v>0</v>
      </c>
      <c r="J378" s="219">
        <v>31</v>
      </c>
      <c r="K378" s="220">
        <v>34</v>
      </c>
      <c r="L378"/>
      <c r="M378"/>
    </row>
    <row r="379" spans="1:13" ht="15.6">
      <c r="A379" s="218" t="s">
        <v>473</v>
      </c>
      <c r="B379" s="219">
        <v>0</v>
      </c>
      <c r="C379" s="219">
        <v>0</v>
      </c>
      <c r="D379" s="219">
        <v>13</v>
      </c>
      <c r="E379" s="219">
        <v>6</v>
      </c>
      <c r="F379" s="220">
        <v>18</v>
      </c>
      <c r="G379" s="219">
        <v>0</v>
      </c>
      <c r="H379" s="219">
        <v>0</v>
      </c>
      <c r="I379" s="219">
        <v>11</v>
      </c>
      <c r="J379" s="219">
        <v>6</v>
      </c>
      <c r="K379" s="220">
        <v>8</v>
      </c>
      <c r="L379"/>
      <c r="M379"/>
    </row>
    <row r="380" spans="1:13" ht="15.6">
      <c r="A380" s="218" t="s">
        <v>694</v>
      </c>
      <c r="B380" s="219">
        <v>2</v>
      </c>
      <c r="C380" s="219">
        <v>16</v>
      </c>
      <c r="D380" s="219">
        <v>2</v>
      </c>
      <c r="E380" s="219">
        <v>0</v>
      </c>
      <c r="F380" s="220">
        <v>0</v>
      </c>
      <c r="G380" s="219">
        <v>1</v>
      </c>
      <c r="H380" s="219">
        <v>4</v>
      </c>
      <c r="I380" s="219">
        <v>2</v>
      </c>
      <c r="J380" s="219">
        <v>0</v>
      </c>
      <c r="K380" s="220">
        <v>0</v>
      </c>
      <c r="L380"/>
      <c r="M380"/>
    </row>
    <row r="381" spans="1:13" ht="15.6">
      <c r="A381" s="218" t="s">
        <v>695</v>
      </c>
      <c r="B381" s="219">
        <v>8</v>
      </c>
      <c r="C381" s="219">
        <v>29</v>
      </c>
      <c r="D381" s="219">
        <v>13</v>
      </c>
      <c r="E381" s="219">
        <v>0</v>
      </c>
      <c r="F381" s="220">
        <v>0</v>
      </c>
      <c r="G381" s="219">
        <v>5</v>
      </c>
      <c r="H381" s="219">
        <v>15</v>
      </c>
      <c r="I381" s="219">
        <v>6</v>
      </c>
      <c r="J381" s="219">
        <v>0</v>
      </c>
      <c r="K381" s="220">
        <v>0</v>
      </c>
      <c r="L381"/>
      <c r="M381"/>
    </row>
    <row r="382" spans="1:13" ht="15.6">
      <c r="A382" s="218" t="s">
        <v>474</v>
      </c>
      <c r="B382" s="219">
        <v>1</v>
      </c>
      <c r="C382" s="219">
        <v>11</v>
      </c>
      <c r="D382" s="219">
        <v>13</v>
      </c>
      <c r="E382" s="219">
        <v>19</v>
      </c>
      <c r="F382" s="220">
        <v>15</v>
      </c>
      <c r="G382" s="219">
        <v>0</v>
      </c>
      <c r="H382" s="219">
        <v>8</v>
      </c>
      <c r="I382" s="219">
        <v>7</v>
      </c>
      <c r="J382" s="219">
        <v>13</v>
      </c>
      <c r="K382" s="220">
        <v>12</v>
      </c>
      <c r="L382"/>
      <c r="M382"/>
    </row>
    <row r="383" spans="1:13" ht="15.6">
      <c r="A383" s="218" t="s">
        <v>475</v>
      </c>
      <c r="B383" s="219">
        <v>20</v>
      </c>
      <c r="C383" s="219">
        <v>66</v>
      </c>
      <c r="D383" s="219">
        <v>50</v>
      </c>
      <c r="E383" s="219">
        <v>99</v>
      </c>
      <c r="F383" s="220">
        <v>93</v>
      </c>
      <c r="G383" s="219">
        <v>17</v>
      </c>
      <c r="H383" s="219">
        <v>46</v>
      </c>
      <c r="I383" s="219">
        <v>39</v>
      </c>
      <c r="J383" s="219">
        <v>68</v>
      </c>
      <c r="K383" s="220">
        <v>69</v>
      </c>
      <c r="L383"/>
      <c r="M383"/>
    </row>
    <row r="384" spans="1:13" ht="15.6">
      <c r="A384" s="228" t="s">
        <v>476</v>
      </c>
      <c r="B384" s="219">
        <v>3</v>
      </c>
      <c r="C384" s="219">
        <v>11</v>
      </c>
      <c r="D384" s="219">
        <v>24</v>
      </c>
      <c r="E384" s="219">
        <v>31</v>
      </c>
      <c r="F384" s="220">
        <v>31</v>
      </c>
      <c r="G384" s="219">
        <v>3</v>
      </c>
      <c r="H384" s="219">
        <v>8</v>
      </c>
      <c r="I384" s="219">
        <v>16</v>
      </c>
      <c r="J384" s="219">
        <v>24</v>
      </c>
      <c r="K384" s="220">
        <v>15</v>
      </c>
      <c r="L384"/>
      <c r="M384"/>
    </row>
    <row r="385" spans="1:13" ht="15.6">
      <c r="A385" s="218" t="s">
        <v>477</v>
      </c>
      <c r="B385" s="219">
        <v>29</v>
      </c>
      <c r="C385" s="219">
        <v>117</v>
      </c>
      <c r="D385" s="219">
        <v>143</v>
      </c>
      <c r="E385" s="219">
        <v>182</v>
      </c>
      <c r="F385" s="220">
        <v>230</v>
      </c>
      <c r="G385" s="219">
        <v>26</v>
      </c>
      <c r="H385" s="219">
        <v>85</v>
      </c>
      <c r="I385" s="219">
        <v>100</v>
      </c>
      <c r="J385" s="219">
        <v>141</v>
      </c>
      <c r="K385" s="220">
        <v>174</v>
      </c>
      <c r="L385"/>
      <c r="M385"/>
    </row>
    <row r="386" spans="1:13" ht="15.6">
      <c r="A386" s="218" t="s">
        <v>479</v>
      </c>
      <c r="B386" s="219">
        <v>14</v>
      </c>
      <c r="C386" s="219">
        <v>3</v>
      </c>
      <c r="D386" s="219">
        <v>3</v>
      </c>
      <c r="E386" s="219">
        <v>2</v>
      </c>
      <c r="F386" s="220">
        <v>3</v>
      </c>
      <c r="G386" s="219">
        <v>7</v>
      </c>
      <c r="H386" s="219">
        <v>2</v>
      </c>
      <c r="I386" s="219">
        <v>2</v>
      </c>
      <c r="J386" s="219">
        <v>1</v>
      </c>
      <c r="K386" s="220">
        <v>2</v>
      </c>
      <c r="L386"/>
      <c r="M386"/>
    </row>
    <row r="387" spans="1:13" ht="15.6">
      <c r="A387" s="218" t="s">
        <v>481</v>
      </c>
      <c r="B387" s="219">
        <v>3</v>
      </c>
      <c r="C387" s="219">
        <v>2</v>
      </c>
      <c r="D387" s="219">
        <v>2</v>
      </c>
      <c r="E387" s="219">
        <v>0</v>
      </c>
      <c r="F387" s="220">
        <v>0</v>
      </c>
      <c r="G387" s="219">
        <v>2</v>
      </c>
      <c r="H387" s="219">
        <v>2</v>
      </c>
      <c r="I387" s="219">
        <v>2</v>
      </c>
      <c r="J387" s="219">
        <v>0</v>
      </c>
      <c r="K387" s="220">
        <v>0</v>
      </c>
      <c r="L387"/>
      <c r="M387"/>
    </row>
    <row r="388" spans="1:13" ht="15.6">
      <c r="A388" s="218" t="s">
        <v>482</v>
      </c>
      <c r="B388" s="219">
        <v>10</v>
      </c>
      <c r="C388" s="219">
        <v>13</v>
      </c>
      <c r="D388" s="219">
        <v>21</v>
      </c>
      <c r="E388" s="219">
        <v>20</v>
      </c>
      <c r="F388" s="220">
        <v>16</v>
      </c>
      <c r="G388" s="219">
        <v>10</v>
      </c>
      <c r="H388" s="219">
        <v>8</v>
      </c>
      <c r="I388" s="219">
        <v>10</v>
      </c>
      <c r="J388" s="219">
        <v>10</v>
      </c>
      <c r="K388" s="220">
        <v>6</v>
      </c>
      <c r="L388"/>
      <c r="M388"/>
    </row>
    <row r="389" spans="1:13" ht="15.6">
      <c r="A389" s="218" t="s">
        <v>483</v>
      </c>
      <c r="B389" s="219">
        <v>0</v>
      </c>
      <c r="C389" s="219">
        <v>4</v>
      </c>
      <c r="D389" s="219">
        <v>11</v>
      </c>
      <c r="E389" s="219">
        <v>13</v>
      </c>
      <c r="F389" s="220">
        <v>14</v>
      </c>
      <c r="G389" s="219">
        <v>0</v>
      </c>
      <c r="H389" s="219">
        <v>3</v>
      </c>
      <c r="I389" s="219">
        <v>9</v>
      </c>
      <c r="J389" s="219">
        <v>11</v>
      </c>
      <c r="K389" s="220">
        <v>11</v>
      </c>
      <c r="L389"/>
      <c r="M389"/>
    </row>
    <row r="390" spans="1:13" ht="15.6">
      <c r="A390" s="218" t="s">
        <v>484</v>
      </c>
      <c r="B390" s="219">
        <v>0</v>
      </c>
      <c r="C390" s="219">
        <v>0</v>
      </c>
      <c r="D390" s="219">
        <v>37</v>
      </c>
      <c r="E390" s="219">
        <v>27</v>
      </c>
      <c r="F390" s="220">
        <v>18</v>
      </c>
      <c r="G390" s="219">
        <v>0</v>
      </c>
      <c r="H390" s="219">
        <v>0</v>
      </c>
      <c r="I390" s="219">
        <v>28</v>
      </c>
      <c r="J390" s="219">
        <v>18</v>
      </c>
      <c r="K390" s="220">
        <v>7</v>
      </c>
      <c r="L390"/>
      <c r="M390"/>
    </row>
    <row r="391" spans="1:13" ht="15.6">
      <c r="A391" s="218" t="s">
        <v>696</v>
      </c>
      <c r="B391" s="219">
        <v>88</v>
      </c>
      <c r="C391" s="219">
        <v>89</v>
      </c>
      <c r="D391" s="219">
        <v>55</v>
      </c>
      <c r="E391" s="219">
        <v>51</v>
      </c>
      <c r="F391" s="220">
        <v>60</v>
      </c>
      <c r="G391" s="219">
        <v>63</v>
      </c>
      <c r="H391" s="219">
        <v>40</v>
      </c>
      <c r="I391" s="219">
        <v>34</v>
      </c>
      <c r="J391" s="219">
        <v>33</v>
      </c>
      <c r="K391" s="220">
        <v>45</v>
      </c>
      <c r="L391"/>
      <c r="M391"/>
    </row>
    <row r="392" spans="1:13" ht="15.6">
      <c r="A392" s="218" t="s">
        <v>142</v>
      </c>
      <c r="B392" s="219">
        <v>33</v>
      </c>
      <c r="C392" s="219">
        <v>18</v>
      </c>
      <c r="D392" s="219">
        <v>13</v>
      </c>
      <c r="E392" s="219">
        <v>20</v>
      </c>
      <c r="F392" s="220">
        <v>18</v>
      </c>
      <c r="G392" s="219">
        <v>11</v>
      </c>
      <c r="H392" s="219">
        <v>10</v>
      </c>
      <c r="I392" s="219">
        <v>10</v>
      </c>
      <c r="J392" s="219">
        <v>10</v>
      </c>
      <c r="K392" s="220">
        <v>10</v>
      </c>
      <c r="L392"/>
      <c r="M392"/>
    </row>
    <row r="393" spans="1:13" ht="15.6">
      <c r="A393" s="218" t="s">
        <v>485</v>
      </c>
      <c r="B393" s="219">
        <v>11</v>
      </c>
      <c r="C393" s="219">
        <v>17</v>
      </c>
      <c r="D393" s="219">
        <v>29</v>
      </c>
      <c r="E393" s="219">
        <v>16</v>
      </c>
      <c r="F393" s="220">
        <v>6</v>
      </c>
      <c r="G393" s="219">
        <v>8</v>
      </c>
      <c r="H393" s="219">
        <v>7</v>
      </c>
      <c r="I393" s="219">
        <v>11</v>
      </c>
      <c r="J393" s="219">
        <v>5</v>
      </c>
      <c r="K393" s="220">
        <v>1</v>
      </c>
      <c r="L393"/>
      <c r="M39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74C5-EBCA-464B-ACC9-1586DE9FE646}">
  <dimension ref="A1:F101"/>
  <sheetViews>
    <sheetView topLeftCell="A68" workbookViewId="0">
      <selection activeCell="A90" sqref="A90"/>
    </sheetView>
  </sheetViews>
  <sheetFormatPr defaultColWidth="9.69921875" defaultRowHeight="14.4"/>
  <cols>
    <col min="1" max="1" width="21.296875" style="85" customWidth="1"/>
    <col min="2" max="6" width="6.5" style="85" customWidth="1"/>
    <col min="7" max="16384" width="9.69921875" style="85"/>
  </cols>
  <sheetData>
    <row r="1" spans="1:6" ht="28.8">
      <c r="A1" s="112" t="s">
        <v>505</v>
      </c>
      <c r="B1" s="113" t="s">
        <v>490</v>
      </c>
      <c r="C1" s="113" t="s">
        <v>491</v>
      </c>
      <c r="D1" s="113" t="s">
        <v>492</v>
      </c>
      <c r="E1" s="113" t="s">
        <v>493</v>
      </c>
      <c r="F1" s="114" t="s">
        <v>506</v>
      </c>
    </row>
    <row r="2" spans="1:6" ht="15.6">
      <c r="A2" s="332" t="s">
        <v>507</v>
      </c>
      <c r="B2" s="333">
        <v>22</v>
      </c>
      <c r="C2" s="333">
        <v>36</v>
      </c>
      <c r="D2" s="333">
        <v>25</v>
      </c>
      <c r="E2" s="334">
        <v>19</v>
      </c>
      <c r="F2" s="334">
        <v>16</v>
      </c>
    </row>
    <row r="3" spans="1:6" ht="15.6">
      <c r="A3" s="332" t="s">
        <v>167</v>
      </c>
      <c r="B3" s="333">
        <v>24</v>
      </c>
      <c r="C3" s="333">
        <v>16</v>
      </c>
      <c r="D3" s="333">
        <v>11</v>
      </c>
      <c r="E3" s="334">
        <v>11</v>
      </c>
      <c r="F3" s="334">
        <v>3</v>
      </c>
    </row>
    <row r="4" spans="1:6" ht="15.6">
      <c r="A4" s="332" t="s">
        <v>173</v>
      </c>
      <c r="B4" s="333">
        <v>9</v>
      </c>
      <c r="C4" s="333">
        <v>6</v>
      </c>
      <c r="D4" s="333">
        <v>2</v>
      </c>
      <c r="E4" s="334" t="s">
        <v>741</v>
      </c>
      <c r="F4" s="334" t="s">
        <v>741</v>
      </c>
    </row>
    <row r="5" spans="1:6" ht="15.6">
      <c r="A5" s="332" t="s">
        <v>168</v>
      </c>
      <c r="B5" s="333">
        <v>17</v>
      </c>
      <c r="C5" s="333">
        <v>21</v>
      </c>
      <c r="D5" s="333">
        <v>15</v>
      </c>
      <c r="E5" s="334">
        <v>8</v>
      </c>
      <c r="F5" s="334">
        <v>10</v>
      </c>
    </row>
    <row r="6" spans="1:6" ht="15.6">
      <c r="A6" s="332" t="s">
        <v>158</v>
      </c>
      <c r="B6" s="333">
        <v>3</v>
      </c>
      <c r="C6" s="333">
        <v>6</v>
      </c>
      <c r="D6" s="333">
        <v>3</v>
      </c>
      <c r="E6" s="334">
        <v>6</v>
      </c>
      <c r="F6" s="334">
        <v>5</v>
      </c>
    </row>
    <row r="7" spans="1:6" ht="15.6">
      <c r="A7" s="332" t="s">
        <v>159</v>
      </c>
      <c r="B7" s="333">
        <v>18</v>
      </c>
      <c r="C7" s="333">
        <v>20</v>
      </c>
      <c r="D7" s="333">
        <v>17</v>
      </c>
      <c r="E7" s="334">
        <v>20</v>
      </c>
      <c r="F7" s="334">
        <v>17</v>
      </c>
    </row>
    <row r="8" spans="1:6" ht="15.6">
      <c r="A8" s="332" t="s">
        <v>180</v>
      </c>
      <c r="B8" s="333">
        <v>3</v>
      </c>
      <c r="C8" s="333">
        <v>4</v>
      </c>
      <c r="D8" s="333">
        <v>3</v>
      </c>
      <c r="E8" s="334">
        <v>6</v>
      </c>
      <c r="F8" s="334">
        <v>4</v>
      </c>
    </row>
    <row r="9" spans="1:6" ht="15.6">
      <c r="A9" s="332" t="s">
        <v>179</v>
      </c>
      <c r="B9" s="333">
        <v>9</v>
      </c>
      <c r="C9" s="333">
        <v>3</v>
      </c>
      <c r="D9" s="333">
        <v>1</v>
      </c>
      <c r="E9" s="334">
        <v>1</v>
      </c>
      <c r="F9" s="334" t="s">
        <v>741</v>
      </c>
    </row>
    <row r="10" spans="1:6" ht="15.6">
      <c r="A10" s="335" t="s">
        <v>742</v>
      </c>
      <c r="B10" s="336" t="s">
        <v>741</v>
      </c>
      <c r="C10" s="336" t="s">
        <v>741</v>
      </c>
      <c r="D10" s="336" t="s">
        <v>741</v>
      </c>
      <c r="E10" s="334">
        <v>2</v>
      </c>
      <c r="F10" s="334" t="s">
        <v>741</v>
      </c>
    </row>
    <row r="11" spans="1:6" ht="15.6">
      <c r="A11" s="335" t="s">
        <v>743</v>
      </c>
      <c r="B11" s="336" t="s">
        <v>741</v>
      </c>
      <c r="C11" s="336" t="s">
        <v>741</v>
      </c>
      <c r="D11" s="336" t="s">
        <v>741</v>
      </c>
      <c r="E11" s="334">
        <v>3</v>
      </c>
      <c r="F11" s="334">
        <v>11</v>
      </c>
    </row>
    <row r="12" spans="1:6" ht="15.6">
      <c r="A12" s="332" t="s">
        <v>508</v>
      </c>
      <c r="B12" s="333">
        <v>16</v>
      </c>
      <c r="C12" s="333">
        <v>15</v>
      </c>
      <c r="D12" s="333">
        <v>16</v>
      </c>
      <c r="E12" s="334">
        <v>16</v>
      </c>
      <c r="F12" s="334">
        <v>13</v>
      </c>
    </row>
    <row r="13" spans="1:6" ht="15.6">
      <c r="A13" s="332" t="s">
        <v>509</v>
      </c>
      <c r="B13" s="333">
        <v>5</v>
      </c>
      <c r="C13" s="333">
        <v>11</v>
      </c>
      <c r="D13" s="333">
        <v>14</v>
      </c>
      <c r="E13" s="334">
        <v>15</v>
      </c>
      <c r="F13" s="334">
        <v>23</v>
      </c>
    </row>
    <row r="14" spans="1:6" ht="15.6">
      <c r="A14" s="332" t="s">
        <v>510</v>
      </c>
      <c r="B14" s="333">
        <v>0</v>
      </c>
      <c r="C14" s="333">
        <v>0</v>
      </c>
      <c r="D14" s="333">
        <v>8</v>
      </c>
      <c r="E14" s="334">
        <v>104</v>
      </c>
      <c r="F14" s="334">
        <v>82</v>
      </c>
    </row>
    <row r="15" spans="1:6" ht="15.6">
      <c r="A15" s="332" t="s">
        <v>511</v>
      </c>
      <c r="B15" s="333">
        <v>14</v>
      </c>
      <c r="C15" s="333">
        <v>16</v>
      </c>
      <c r="D15" s="333">
        <v>12</v>
      </c>
      <c r="E15" s="334">
        <v>14</v>
      </c>
      <c r="F15" s="334">
        <v>19</v>
      </c>
    </row>
    <row r="16" spans="1:6" ht="15.6">
      <c r="A16" s="332" t="s">
        <v>512</v>
      </c>
      <c r="B16" s="333">
        <v>16</v>
      </c>
      <c r="C16" s="333">
        <v>13</v>
      </c>
      <c r="D16" s="333">
        <v>11</v>
      </c>
      <c r="E16" s="334">
        <v>7</v>
      </c>
      <c r="F16" s="334">
        <v>19</v>
      </c>
    </row>
    <row r="17" spans="1:6" ht="15.6">
      <c r="A17" s="332" t="s">
        <v>513</v>
      </c>
      <c r="B17" s="333">
        <v>3</v>
      </c>
      <c r="C17" s="333">
        <v>13</v>
      </c>
      <c r="D17" s="333">
        <v>18</v>
      </c>
      <c r="E17" s="334">
        <v>24</v>
      </c>
      <c r="F17" s="334">
        <v>24</v>
      </c>
    </row>
    <row r="18" spans="1:6" ht="15.6">
      <c r="A18" s="332" t="s">
        <v>514</v>
      </c>
      <c r="B18" s="333">
        <v>7</v>
      </c>
      <c r="C18" s="333">
        <v>12</v>
      </c>
      <c r="D18" s="333">
        <v>14</v>
      </c>
      <c r="E18" s="334">
        <v>23</v>
      </c>
      <c r="F18" s="334">
        <v>15</v>
      </c>
    </row>
    <row r="19" spans="1:6" ht="15.6">
      <c r="A19" s="332" t="s">
        <v>515</v>
      </c>
      <c r="B19" s="333">
        <v>9</v>
      </c>
      <c r="C19" s="333">
        <v>13</v>
      </c>
      <c r="D19" s="333">
        <v>5</v>
      </c>
      <c r="E19" s="334">
        <v>6</v>
      </c>
      <c r="F19" s="334">
        <v>3</v>
      </c>
    </row>
    <row r="20" spans="1:6" ht="15.6">
      <c r="A20" s="332" t="s">
        <v>160</v>
      </c>
      <c r="B20" s="333">
        <v>5</v>
      </c>
      <c r="C20" s="333">
        <v>15</v>
      </c>
      <c r="D20" s="333">
        <v>14</v>
      </c>
      <c r="E20" s="334">
        <v>16</v>
      </c>
      <c r="F20" s="334">
        <v>10</v>
      </c>
    </row>
    <row r="21" spans="1:6" ht="15.6">
      <c r="A21" s="332" t="s">
        <v>516</v>
      </c>
      <c r="B21" s="333">
        <v>19</v>
      </c>
      <c r="C21" s="333">
        <v>17</v>
      </c>
      <c r="D21" s="333">
        <v>16</v>
      </c>
      <c r="E21" s="334">
        <v>21</v>
      </c>
      <c r="F21" s="334">
        <v>12</v>
      </c>
    </row>
    <row r="22" spans="1:6" ht="15.6">
      <c r="A22" s="332" t="s">
        <v>517</v>
      </c>
      <c r="B22" s="333">
        <v>24</v>
      </c>
      <c r="C22" s="333">
        <v>18</v>
      </c>
      <c r="D22" s="333">
        <v>18</v>
      </c>
      <c r="E22" s="334">
        <v>14</v>
      </c>
      <c r="F22" s="334">
        <v>16</v>
      </c>
    </row>
    <row r="23" spans="1:6" ht="15.6">
      <c r="A23" s="332" t="s">
        <v>175</v>
      </c>
      <c r="B23" s="333">
        <v>15</v>
      </c>
      <c r="C23" s="333">
        <v>23</v>
      </c>
      <c r="D23" s="333">
        <v>21</v>
      </c>
      <c r="E23" s="334">
        <v>13</v>
      </c>
      <c r="F23" s="334">
        <v>8</v>
      </c>
    </row>
    <row r="24" spans="1:6" ht="15.6">
      <c r="A24" s="332" t="s">
        <v>200</v>
      </c>
      <c r="B24" s="333">
        <v>95</v>
      </c>
      <c r="C24" s="333">
        <v>91</v>
      </c>
      <c r="D24" s="333">
        <v>54</v>
      </c>
      <c r="E24" s="334">
        <v>53</v>
      </c>
      <c r="F24" s="334">
        <v>57</v>
      </c>
    </row>
    <row r="25" spans="1:6" ht="15.6">
      <c r="A25" s="332" t="s">
        <v>176</v>
      </c>
      <c r="B25" s="333">
        <v>7</v>
      </c>
      <c r="C25" s="333">
        <v>7</v>
      </c>
      <c r="D25" s="333">
        <v>2</v>
      </c>
      <c r="E25" s="334">
        <v>2</v>
      </c>
      <c r="F25" s="334">
        <v>3</v>
      </c>
    </row>
    <row r="26" spans="1:6" ht="15.6">
      <c r="A26" s="332" t="s">
        <v>186</v>
      </c>
      <c r="B26" s="333">
        <v>5</v>
      </c>
      <c r="C26" s="333">
        <v>16</v>
      </c>
      <c r="D26" s="333">
        <v>16</v>
      </c>
      <c r="E26" s="334">
        <v>5</v>
      </c>
      <c r="F26" s="334">
        <v>11</v>
      </c>
    </row>
    <row r="27" spans="1:6" ht="31.2">
      <c r="A27" s="335" t="s">
        <v>186</v>
      </c>
      <c r="B27" s="336">
        <v>8</v>
      </c>
      <c r="C27" s="336">
        <v>17</v>
      </c>
      <c r="D27" s="336">
        <v>18</v>
      </c>
      <c r="E27" s="334">
        <v>23</v>
      </c>
      <c r="F27" s="334">
        <v>14</v>
      </c>
    </row>
    <row r="28" spans="1:6" ht="15.6">
      <c r="A28" s="332" t="s">
        <v>518</v>
      </c>
      <c r="B28" s="333">
        <v>50</v>
      </c>
      <c r="C28" s="333">
        <v>45</v>
      </c>
      <c r="D28" s="333">
        <v>33</v>
      </c>
      <c r="E28" s="334">
        <v>35</v>
      </c>
      <c r="F28" s="334">
        <v>28</v>
      </c>
    </row>
    <row r="29" spans="1:6" ht="15.6">
      <c r="A29" s="335" t="s">
        <v>519</v>
      </c>
      <c r="B29" s="336" t="s">
        <v>741</v>
      </c>
      <c r="C29" s="336" t="s">
        <v>741</v>
      </c>
      <c r="D29" s="336" t="s">
        <v>741</v>
      </c>
      <c r="E29" s="334">
        <v>4</v>
      </c>
      <c r="F29" s="334">
        <v>2</v>
      </c>
    </row>
    <row r="30" spans="1:6" ht="15.6">
      <c r="A30" s="332" t="s">
        <v>520</v>
      </c>
      <c r="B30" s="333">
        <v>47</v>
      </c>
      <c r="C30" s="333">
        <v>35</v>
      </c>
      <c r="D30" s="333">
        <v>22</v>
      </c>
      <c r="E30" s="334">
        <v>19</v>
      </c>
      <c r="F30" s="334">
        <v>17</v>
      </c>
    </row>
    <row r="31" spans="1:6" ht="15.6">
      <c r="A31" s="332" t="s">
        <v>177</v>
      </c>
      <c r="B31" s="333">
        <v>15</v>
      </c>
      <c r="C31" s="333">
        <v>10</v>
      </c>
      <c r="D31" s="333">
        <v>8</v>
      </c>
      <c r="E31" s="334">
        <v>7</v>
      </c>
      <c r="F31" s="334">
        <v>5</v>
      </c>
    </row>
    <row r="32" spans="1:6" ht="15.6">
      <c r="A32" s="335" t="s">
        <v>521</v>
      </c>
      <c r="B32" s="336" t="s">
        <v>741</v>
      </c>
      <c r="C32" s="336" t="s">
        <v>741</v>
      </c>
      <c r="D32" s="336" t="s">
        <v>741</v>
      </c>
      <c r="E32" s="334">
        <v>1</v>
      </c>
      <c r="F32" s="334">
        <v>1</v>
      </c>
    </row>
    <row r="33" spans="1:6" ht="31.2">
      <c r="A33" s="335" t="s">
        <v>744</v>
      </c>
      <c r="B33" s="336" t="s">
        <v>741</v>
      </c>
      <c r="C33" s="336" t="s">
        <v>741</v>
      </c>
      <c r="D33" s="336" t="s">
        <v>741</v>
      </c>
      <c r="E33" s="334">
        <v>1</v>
      </c>
      <c r="F33" s="334">
        <v>5</v>
      </c>
    </row>
    <row r="34" spans="1:6" ht="15.6">
      <c r="A34" s="332" t="s">
        <v>522</v>
      </c>
      <c r="B34" s="333">
        <v>10</v>
      </c>
      <c r="C34" s="333">
        <v>6</v>
      </c>
      <c r="D34" s="333">
        <v>5</v>
      </c>
      <c r="E34" s="334">
        <v>5</v>
      </c>
      <c r="F34" s="334">
        <v>5</v>
      </c>
    </row>
    <row r="35" spans="1:6" ht="15.6">
      <c r="A35" s="332" t="s">
        <v>170</v>
      </c>
      <c r="B35" s="333">
        <v>3</v>
      </c>
      <c r="C35" s="333">
        <v>3</v>
      </c>
      <c r="D35" s="333">
        <v>1</v>
      </c>
      <c r="E35" s="334">
        <v>1</v>
      </c>
      <c r="F35" s="334">
        <v>1</v>
      </c>
    </row>
    <row r="36" spans="1:6" ht="15.6">
      <c r="A36" s="332" t="s">
        <v>161</v>
      </c>
      <c r="B36" s="333">
        <v>16</v>
      </c>
      <c r="C36" s="333">
        <v>17</v>
      </c>
      <c r="D36" s="333">
        <v>9</v>
      </c>
      <c r="E36" s="334">
        <v>10</v>
      </c>
      <c r="F36" s="334">
        <v>11</v>
      </c>
    </row>
    <row r="37" spans="1:6" ht="15.6">
      <c r="A37" s="335" t="s">
        <v>523</v>
      </c>
      <c r="B37" s="336" t="s">
        <v>741</v>
      </c>
      <c r="C37" s="336" t="s">
        <v>741</v>
      </c>
      <c r="D37" s="336" t="s">
        <v>741</v>
      </c>
      <c r="E37" s="334">
        <v>4</v>
      </c>
      <c r="F37" s="334">
        <v>12</v>
      </c>
    </row>
    <row r="38" spans="1:6" ht="15.6">
      <c r="A38" s="335" t="s">
        <v>745</v>
      </c>
      <c r="B38" s="336" t="s">
        <v>741</v>
      </c>
      <c r="C38" s="336" t="s">
        <v>741</v>
      </c>
      <c r="D38" s="336" t="s">
        <v>741</v>
      </c>
      <c r="E38" s="334">
        <v>10</v>
      </c>
      <c r="F38" s="334">
        <v>14</v>
      </c>
    </row>
    <row r="39" spans="1:6" ht="15.6">
      <c r="A39" s="332" t="s">
        <v>190</v>
      </c>
      <c r="B39" s="333">
        <v>1</v>
      </c>
      <c r="C39" s="333">
        <v>29</v>
      </c>
      <c r="D39" s="333">
        <v>43</v>
      </c>
      <c r="E39" s="334">
        <v>60</v>
      </c>
      <c r="F39" s="334">
        <v>67</v>
      </c>
    </row>
    <row r="40" spans="1:6" ht="15.6">
      <c r="A40" s="332" t="s">
        <v>181</v>
      </c>
      <c r="B40" s="333" t="s">
        <v>741</v>
      </c>
      <c r="C40" s="333" t="s">
        <v>741</v>
      </c>
      <c r="D40" s="333">
        <v>1</v>
      </c>
      <c r="E40" s="334">
        <v>1</v>
      </c>
      <c r="F40" s="334" t="s">
        <v>741</v>
      </c>
    </row>
    <row r="41" spans="1:6" ht="15.6">
      <c r="A41" s="332" t="s">
        <v>191</v>
      </c>
      <c r="B41" s="333">
        <v>3</v>
      </c>
      <c r="C41" s="333">
        <v>1</v>
      </c>
      <c r="D41" s="333" t="s">
        <v>741</v>
      </c>
      <c r="E41" s="333" t="s">
        <v>741</v>
      </c>
      <c r="F41" s="333" t="s">
        <v>741</v>
      </c>
    </row>
    <row r="42" spans="1:6" ht="15.6">
      <c r="A42" s="335" t="s">
        <v>746</v>
      </c>
      <c r="B42" s="336" t="s">
        <v>741</v>
      </c>
      <c r="C42" s="336" t="s">
        <v>741</v>
      </c>
      <c r="D42" s="336" t="s">
        <v>741</v>
      </c>
      <c r="E42" s="334">
        <v>3</v>
      </c>
      <c r="F42" s="334">
        <v>2</v>
      </c>
    </row>
    <row r="43" spans="1:6" ht="15.6">
      <c r="A43" s="332" t="s">
        <v>524</v>
      </c>
      <c r="B43" s="333">
        <v>2</v>
      </c>
      <c r="C43" s="333">
        <v>15</v>
      </c>
      <c r="D43" s="333">
        <v>15</v>
      </c>
      <c r="E43" s="334">
        <v>20</v>
      </c>
      <c r="F43" s="334">
        <v>13</v>
      </c>
    </row>
    <row r="44" spans="1:6" ht="15.6">
      <c r="A44" s="332" t="s">
        <v>525</v>
      </c>
      <c r="B44" s="333">
        <v>51</v>
      </c>
      <c r="C44" s="333">
        <v>40</v>
      </c>
      <c r="D44" s="333">
        <v>32</v>
      </c>
      <c r="E44" s="334">
        <v>35</v>
      </c>
      <c r="F44" s="334">
        <v>37</v>
      </c>
    </row>
    <row r="45" spans="1:6" ht="15.6">
      <c r="A45" s="332" t="s">
        <v>174</v>
      </c>
      <c r="B45" s="333">
        <v>11</v>
      </c>
      <c r="C45" s="333">
        <v>8</v>
      </c>
      <c r="D45" s="333">
        <v>12</v>
      </c>
      <c r="E45" s="334">
        <v>11</v>
      </c>
      <c r="F45" s="334">
        <v>8</v>
      </c>
    </row>
    <row r="46" spans="1:6" ht="15.6">
      <c r="A46" s="332" t="s">
        <v>526</v>
      </c>
      <c r="B46" s="333">
        <v>7</v>
      </c>
      <c r="C46" s="333">
        <v>14</v>
      </c>
      <c r="D46" s="333">
        <v>16</v>
      </c>
      <c r="E46" s="334">
        <v>13</v>
      </c>
      <c r="F46" s="334">
        <v>20</v>
      </c>
    </row>
    <row r="47" spans="1:6" ht="31.2">
      <c r="A47" s="335" t="s">
        <v>527</v>
      </c>
      <c r="B47" s="336" t="s">
        <v>741</v>
      </c>
      <c r="C47" s="336" t="s">
        <v>741</v>
      </c>
      <c r="D47" s="336">
        <v>1</v>
      </c>
      <c r="E47" s="334">
        <v>3</v>
      </c>
      <c r="F47" s="334">
        <v>3</v>
      </c>
    </row>
    <row r="48" spans="1:6" ht="15.6">
      <c r="A48" s="332" t="s">
        <v>162</v>
      </c>
      <c r="B48" s="333" t="s">
        <v>741</v>
      </c>
      <c r="C48" s="333" t="s">
        <v>741</v>
      </c>
      <c r="D48" s="333" t="s">
        <v>741</v>
      </c>
      <c r="E48" s="333" t="s">
        <v>741</v>
      </c>
      <c r="F48" s="333" t="s">
        <v>741</v>
      </c>
    </row>
    <row r="49" spans="1:6" ht="15.6">
      <c r="A49" s="332" t="s">
        <v>192</v>
      </c>
      <c r="B49" s="333">
        <v>5</v>
      </c>
      <c r="C49" s="333">
        <v>8</v>
      </c>
      <c r="D49" s="333">
        <v>4</v>
      </c>
      <c r="E49" s="334">
        <v>4</v>
      </c>
      <c r="F49" s="334">
        <v>4</v>
      </c>
    </row>
    <row r="50" spans="1:6" ht="15.6">
      <c r="A50" s="332" t="s">
        <v>163</v>
      </c>
      <c r="B50" s="333">
        <v>2</v>
      </c>
      <c r="C50" s="333" t="s">
        <v>741</v>
      </c>
      <c r="D50" s="333" t="s">
        <v>741</v>
      </c>
      <c r="E50" s="334" t="s">
        <v>741</v>
      </c>
      <c r="F50" s="334" t="s">
        <v>741</v>
      </c>
    </row>
    <row r="51" spans="1:6" ht="15.6">
      <c r="A51" s="332" t="s">
        <v>185</v>
      </c>
      <c r="B51" s="333">
        <v>1</v>
      </c>
      <c r="C51" s="333">
        <v>1</v>
      </c>
      <c r="D51" s="333">
        <v>1</v>
      </c>
      <c r="E51" s="334">
        <v>1</v>
      </c>
      <c r="F51" s="334">
        <v>2</v>
      </c>
    </row>
    <row r="52" spans="1:6" ht="15.6">
      <c r="A52" s="332" t="s">
        <v>164</v>
      </c>
      <c r="B52" s="333">
        <v>14</v>
      </c>
      <c r="C52" s="333">
        <v>9</v>
      </c>
      <c r="D52" s="333">
        <v>5</v>
      </c>
      <c r="E52" s="334">
        <v>7</v>
      </c>
      <c r="F52" s="334">
        <v>6</v>
      </c>
    </row>
    <row r="53" spans="1:6" ht="15.6">
      <c r="A53" s="335" t="s">
        <v>528</v>
      </c>
      <c r="B53" s="336" t="s">
        <v>741</v>
      </c>
      <c r="C53" s="336" t="s">
        <v>741</v>
      </c>
      <c r="D53" s="336" t="s">
        <v>741</v>
      </c>
      <c r="E53" s="334">
        <v>7</v>
      </c>
      <c r="F53" s="334">
        <v>4</v>
      </c>
    </row>
    <row r="54" spans="1:6" ht="15.6">
      <c r="A54" s="332" t="s">
        <v>193</v>
      </c>
      <c r="B54" s="333">
        <v>1</v>
      </c>
      <c r="C54" s="333">
        <v>6</v>
      </c>
      <c r="D54" s="333">
        <v>1</v>
      </c>
      <c r="E54" s="334">
        <v>0</v>
      </c>
      <c r="F54" s="334">
        <v>0</v>
      </c>
    </row>
    <row r="55" spans="1:6" ht="15.6">
      <c r="A55" s="332" t="s">
        <v>194</v>
      </c>
      <c r="B55" s="333">
        <v>34</v>
      </c>
      <c r="C55" s="333">
        <v>32</v>
      </c>
      <c r="D55" s="333">
        <v>25</v>
      </c>
      <c r="E55" s="334">
        <v>28</v>
      </c>
      <c r="F55" s="334">
        <v>14</v>
      </c>
    </row>
    <row r="56" spans="1:6" ht="15.6">
      <c r="A56" s="332" t="s">
        <v>182</v>
      </c>
      <c r="B56" s="333">
        <v>6</v>
      </c>
      <c r="C56" s="333">
        <v>7</v>
      </c>
      <c r="D56" s="333">
        <v>8</v>
      </c>
      <c r="E56" s="334">
        <v>4</v>
      </c>
      <c r="F56" s="334">
        <v>4</v>
      </c>
    </row>
    <row r="57" spans="1:6" ht="15.6">
      <c r="A57" s="335" t="s">
        <v>529</v>
      </c>
      <c r="B57" s="336" t="s">
        <v>741</v>
      </c>
      <c r="C57" s="336" t="s">
        <v>741</v>
      </c>
      <c r="D57" s="336" t="s">
        <v>741</v>
      </c>
      <c r="E57" s="334" t="s">
        <v>741</v>
      </c>
      <c r="F57" s="334">
        <v>6</v>
      </c>
    </row>
    <row r="58" spans="1:6" ht="15.6">
      <c r="A58" s="335" t="s">
        <v>747</v>
      </c>
      <c r="B58" s="336" t="s">
        <v>741</v>
      </c>
      <c r="C58" s="336" t="s">
        <v>741</v>
      </c>
      <c r="D58" s="336" t="s">
        <v>741</v>
      </c>
      <c r="E58" s="334">
        <v>3</v>
      </c>
      <c r="F58" s="334">
        <v>8</v>
      </c>
    </row>
    <row r="59" spans="1:6" ht="15.6">
      <c r="A59" s="335" t="s">
        <v>530</v>
      </c>
      <c r="B59" s="336" t="s">
        <v>741</v>
      </c>
      <c r="C59" s="336" t="s">
        <v>741</v>
      </c>
      <c r="D59" s="336" t="s">
        <v>741</v>
      </c>
      <c r="E59" s="334" t="s">
        <v>741</v>
      </c>
      <c r="F59" s="334">
        <v>9</v>
      </c>
    </row>
    <row r="60" spans="1:6" ht="31.2">
      <c r="A60" s="335" t="s">
        <v>748</v>
      </c>
      <c r="B60" s="336" t="s">
        <v>741</v>
      </c>
      <c r="C60" s="336" t="s">
        <v>741</v>
      </c>
      <c r="D60" s="336" t="s">
        <v>741</v>
      </c>
      <c r="E60" s="334">
        <v>9</v>
      </c>
      <c r="F60" s="334">
        <v>12</v>
      </c>
    </row>
    <row r="61" spans="1:6" ht="15.6">
      <c r="A61" s="332" t="s">
        <v>531</v>
      </c>
      <c r="B61" s="333">
        <v>10</v>
      </c>
      <c r="C61" s="333">
        <v>11</v>
      </c>
      <c r="D61" s="333">
        <v>9</v>
      </c>
      <c r="E61" s="334">
        <v>12</v>
      </c>
      <c r="F61" s="334">
        <v>17</v>
      </c>
    </row>
    <row r="62" spans="1:6" ht="15.6">
      <c r="A62" s="332" t="s">
        <v>165</v>
      </c>
      <c r="B62" s="333">
        <v>10</v>
      </c>
      <c r="C62" s="333">
        <v>8</v>
      </c>
      <c r="D62" s="333">
        <v>11</v>
      </c>
      <c r="E62" s="334">
        <v>8</v>
      </c>
      <c r="F62" s="334">
        <v>4</v>
      </c>
    </row>
    <row r="63" spans="1:6" ht="15.6">
      <c r="A63" s="332" t="s">
        <v>195</v>
      </c>
      <c r="B63" s="333">
        <v>2</v>
      </c>
      <c r="C63" s="333">
        <v>1</v>
      </c>
      <c r="D63" s="333">
        <v>3</v>
      </c>
      <c r="E63" s="334">
        <v>1</v>
      </c>
      <c r="F63" s="334">
        <v>0</v>
      </c>
    </row>
    <row r="64" spans="1:6" ht="15.6">
      <c r="A64" s="332" t="s">
        <v>187</v>
      </c>
      <c r="B64" s="333">
        <v>12</v>
      </c>
      <c r="C64" s="333">
        <v>9</v>
      </c>
      <c r="D64" s="333">
        <v>12</v>
      </c>
      <c r="E64" s="334">
        <v>10</v>
      </c>
      <c r="F64" s="334">
        <v>10</v>
      </c>
    </row>
    <row r="65" spans="1:6" ht="15.6">
      <c r="A65" s="332" t="s">
        <v>188</v>
      </c>
      <c r="B65" s="333">
        <v>23</v>
      </c>
      <c r="C65" s="333">
        <v>37</v>
      </c>
      <c r="D65" s="333">
        <v>28</v>
      </c>
      <c r="E65" s="334">
        <v>28</v>
      </c>
      <c r="F65" s="334">
        <v>26</v>
      </c>
    </row>
    <row r="66" spans="1:6" ht="15.6">
      <c r="A66" s="332" t="s">
        <v>189</v>
      </c>
      <c r="B66" s="333">
        <v>15</v>
      </c>
      <c r="C66" s="333">
        <v>4</v>
      </c>
      <c r="D66" s="333">
        <v>3</v>
      </c>
      <c r="E66" s="334">
        <v>3</v>
      </c>
      <c r="F66" s="334">
        <v>2</v>
      </c>
    </row>
    <row r="67" spans="1:6" ht="31.2">
      <c r="A67" s="335" t="s">
        <v>749</v>
      </c>
      <c r="B67" s="336" t="s">
        <v>741</v>
      </c>
      <c r="C67" s="336" t="s">
        <v>741</v>
      </c>
      <c r="D67" s="336" t="s">
        <v>741</v>
      </c>
      <c r="E67" s="334" t="s">
        <v>741</v>
      </c>
      <c r="F67" s="334">
        <v>2</v>
      </c>
    </row>
    <row r="68" spans="1:6" ht="15.6">
      <c r="A68" s="332" t="s">
        <v>532</v>
      </c>
      <c r="B68" s="333">
        <v>9</v>
      </c>
      <c r="C68" s="333">
        <v>15</v>
      </c>
      <c r="D68" s="333">
        <v>20</v>
      </c>
      <c r="E68" s="334">
        <v>28</v>
      </c>
      <c r="F68" s="334">
        <v>19</v>
      </c>
    </row>
    <row r="69" spans="1:6" ht="15.6">
      <c r="A69" s="332" t="s">
        <v>533</v>
      </c>
      <c r="B69" s="333">
        <v>17</v>
      </c>
      <c r="C69" s="333">
        <v>16</v>
      </c>
      <c r="D69" s="333">
        <v>32</v>
      </c>
      <c r="E69" s="334">
        <v>42</v>
      </c>
      <c r="F69" s="334">
        <v>43</v>
      </c>
    </row>
    <row r="70" spans="1:6" ht="15.6">
      <c r="A70" s="332" t="s">
        <v>171</v>
      </c>
      <c r="B70" s="333">
        <v>23</v>
      </c>
      <c r="C70" s="333">
        <v>14</v>
      </c>
      <c r="D70" s="333">
        <v>15</v>
      </c>
      <c r="E70" s="334">
        <v>13</v>
      </c>
      <c r="F70" s="334">
        <v>14</v>
      </c>
    </row>
    <row r="71" spans="1:6" ht="15.6">
      <c r="A71" s="332" t="s">
        <v>534</v>
      </c>
      <c r="B71" s="333">
        <v>2</v>
      </c>
      <c r="C71" s="333">
        <v>3</v>
      </c>
      <c r="D71" s="333">
        <v>2</v>
      </c>
      <c r="E71" s="334">
        <v>3</v>
      </c>
      <c r="F71" s="334">
        <v>1</v>
      </c>
    </row>
    <row r="72" spans="1:6" ht="15.6">
      <c r="A72" s="332" t="s">
        <v>196</v>
      </c>
      <c r="B72" s="333">
        <v>33</v>
      </c>
      <c r="C72" s="333">
        <v>25</v>
      </c>
      <c r="D72" s="333">
        <v>12</v>
      </c>
      <c r="E72" s="334">
        <v>19</v>
      </c>
      <c r="F72" s="334">
        <v>14</v>
      </c>
    </row>
    <row r="73" spans="1:6" ht="15.6">
      <c r="A73" s="332" t="s">
        <v>535</v>
      </c>
      <c r="B73" s="333">
        <v>14</v>
      </c>
      <c r="C73" s="333">
        <v>33</v>
      </c>
      <c r="D73" s="333">
        <v>27</v>
      </c>
      <c r="E73" s="334">
        <v>26</v>
      </c>
      <c r="F73" s="334">
        <v>29</v>
      </c>
    </row>
    <row r="74" spans="1:6" ht="15.6">
      <c r="A74" s="332" t="s">
        <v>536</v>
      </c>
      <c r="B74" s="333">
        <v>48</v>
      </c>
      <c r="C74" s="333">
        <v>33</v>
      </c>
      <c r="D74" s="333">
        <v>27</v>
      </c>
      <c r="E74" s="334">
        <v>13</v>
      </c>
      <c r="F74" s="334">
        <v>17</v>
      </c>
    </row>
    <row r="75" spans="1:6" ht="15.6">
      <c r="A75" s="332" t="s">
        <v>199</v>
      </c>
      <c r="B75" s="333">
        <v>244</v>
      </c>
      <c r="C75" s="333">
        <v>238</v>
      </c>
      <c r="D75" s="333">
        <v>211</v>
      </c>
      <c r="E75" s="334">
        <v>260</v>
      </c>
      <c r="F75" s="334">
        <v>248</v>
      </c>
    </row>
    <row r="76" spans="1:6" ht="15.6">
      <c r="A76" s="332" t="s">
        <v>537</v>
      </c>
      <c r="B76" s="333">
        <v>28</v>
      </c>
      <c r="C76" s="333">
        <v>28</v>
      </c>
      <c r="D76" s="333">
        <v>30</v>
      </c>
      <c r="E76" s="334">
        <v>22</v>
      </c>
      <c r="F76" s="334">
        <v>25</v>
      </c>
    </row>
    <row r="77" spans="1:6" ht="15.6">
      <c r="A77" s="332" t="s">
        <v>197</v>
      </c>
      <c r="B77" s="333">
        <v>7</v>
      </c>
      <c r="C77" s="333">
        <v>3</v>
      </c>
      <c r="D77" s="333">
        <v>6</v>
      </c>
      <c r="E77" s="334">
        <v>1</v>
      </c>
      <c r="F77" s="334">
        <v>2</v>
      </c>
    </row>
    <row r="78" spans="1:6" ht="15.6">
      <c r="A78" s="332" t="s">
        <v>538</v>
      </c>
      <c r="B78" s="333">
        <v>35</v>
      </c>
      <c r="C78" s="333">
        <v>31</v>
      </c>
      <c r="D78" s="333">
        <v>21</v>
      </c>
      <c r="E78" s="334">
        <v>23</v>
      </c>
      <c r="F78" s="334">
        <v>25</v>
      </c>
    </row>
    <row r="79" spans="1:6" ht="15.6">
      <c r="A79" s="332" t="s">
        <v>172</v>
      </c>
      <c r="B79" s="333">
        <v>3</v>
      </c>
      <c r="C79" s="333">
        <v>2</v>
      </c>
      <c r="D79" s="333">
        <v>1</v>
      </c>
      <c r="E79" s="334">
        <v>2</v>
      </c>
      <c r="F79" s="334">
        <v>1</v>
      </c>
    </row>
    <row r="80" spans="1:6" ht="15.6">
      <c r="A80" s="332" t="s">
        <v>169</v>
      </c>
      <c r="B80" s="333">
        <v>27</v>
      </c>
      <c r="C80" s="333">
        <v>29</v>
      </c>
      <c r="D80" s="333">
        <v>22</v>
      </c>
      <c r="E80" s="334">
        <v>17</v>
      </c>
      <c r="F80" s="334">
        <v>25</v>
      </c>
    </row>
    <row r="81" spans="1:6" ht="15.6">
      <c r="A81" s="335" t="s">
        <v>750</v>
      </c>
      <c r="B81" s="336" t="s">
        <v>741</v>
      </c>
      <c r="C81" s="336" t="s">
        <v>741</v>
      </c>
      <c r="D81" s="336">
        <v>1</v>
      </c>
      <c r="E81" s="334">
        <v>7</v>
      </c>
      <c r="F81" s="334">
        <v>3</v>
      </c>
    </row>
    <row r="82" spans="1:6" ht="15.6">
      <c r="A82" s="332" t="s">
        <v>539</v>
      </c>
      <c r="B82" s="333">
        <v>4</v>
      </c>
      <c r="C82" s="333">
        <v>10</v>
      </c>
      <c r="D82" s="333">
        <v>15</v>
      </c>
      <c r="E82" s="334">
        <v>14</v>
      </c>
      <c r="F82" s="334">
        <v>9</v>
      </c>
    </row>
    <row r="83" spans="1:6" ht="15.6">
      <c r="A83" s="332" t="s">
        <v>201</v>
      </c>
      <c r="B83" s="333">
        <v>89</v>
      </c>
      <c r="C83" s="333">
        <v>110</v>
      </c>
      <c r="D83" s="333">
        <v>92</v>
      </c>
      <c r="E83" s="334">
        <v>108</v>
      </c>
      <c r="F83" s="334">
        <v>90</v>
      </c>
    </row>
    <row r="84" spans="1:6" ht="15.6">
      <c r="A84" s="332" t="s">
        <v>184</v>
      </c>
      <c r="B84" s="333">
        <v>18</v>
      </c>
      <c r="C84" s="333">
        <v>17</v>
      </c>
      <c r="D84" s="333">
        <v>14</v>
      </c>
      <c r="E84" s="334">
        <v>8</v>
      </c>
      <c r="F84" s="334">
        <v>3</v>
      </c>
    </row>
    <row r="85" spans="1:6" ht="15.6">
      <c r="A85" s="332" t="s">
        <v>183</v>
      </c>
      <c r="B85" s="333" t="s">
        <v>741</v>
      </c>
      <c r="C85" s="333" t="s">
        <v>741</v>
      </c>
      <c r="D85" s="333" t="s">
        <v>741</v>
      </c>
      <c r="E85" s="334" t="s">
        <v>741</v>
      </c>
      <c r="F85" s="334" t="s">
        <v>741</v>
      </c>
    </row>
    <row r="86" spans="1:6" ht="31.2">
      <c r="A86" s="335" t="s">
        <v>751</v>
      </c>
      <c r="B86" s="336" t="s">
        <v>741</v>
      </c>
      <c r="C86" s="336" t="s">
        <v>741</v>
      </c>
      <c r="D86" s="336" t="s">
        <v>741</v>
      </c>
      <c r="E86" s="334">
        <v>1</v>
      </c>
      <c r="F86" s="334">
        <v>2</v>
      </c>
    </row>
    <row r="87" spans="1:6" ht="15.6">
      <c r="A87" s="332" t="s">
        <v>540</v>
      </c>
      <c r="B87" s="333">
        <v>15</v>
      </c>
      <c r="C87" s="333">
        <v>16</v>
      </c>
      <c r="D87" s="333">
        <v>30</v>
      </c>
      <c r="E87" s="334">
        <v>24</v>
      </c>
      <c r="F87" s="334">
        <v>19</v>
      </c>
    </row>
    <row r="88" spans="1:6" ht="15.6">
      <c r="A88" s="332" t="s">
        <v>541</v>
      </c>
      <c r="B88" s="333">
        <v>2</v>
      </c>
      <c r="C88" s="333">
        <v>4</v>
      </c>
      <c r="D88" s="333">
        <v>4</v>
      </c>
      <c r="E88" s="334">
        <v>3</v>
      </c>
      <c r="F88" s="334">
        <v>2</v>
      </c>
    </row>
    <row r="89" spans="1:6" ht="15.6">
      <c r="A89" s="332" t="s">
        <v>542</v>
      </c>
      <c r="B89" s="333" t="s">
        <v>741</v>
      </c>
      <c r="C89" s="333">
        <v>1</v>
      </c>
      <c r="D89" s="333">
        <v>3</v>
      </c>
      <c r="E89" s="334">
        <v>4</v>
      </c>
      <c r="F89" s="334">
        <v>3</v>
      </c>
    </row>
    <row r="90" spans="1:6" ht="15.6">
      <c r="A90" s="332" t="s">
        <v>543</v>
      </c>
      <c r="B90" s="333">
        <v>1</v>
      </c>
      <c r="C90" s="333">
        <v>21</v>
      </c>
      <c r="D90" s="333">
        <v>17</v>
      </c>
      <c r="E90" s="334">
        <v>25</v>
      </c>
      <c r="F90" s="334">
        <v>26</v>
      </c>
    </row>
    <row r="91" spans="1:6" ht="15.6">
      <c r="A91" s="332" t="s">
        <v>166</v>
      </c>
      <c r="B91" s="333">
        <v>14</v>
      </c>
      <c r="C91" s="333">
        <v>9</v>
      </c>
      <c r="D91" s="333">
        <v>10</v>
      </c>
      <c r="E91" s="334">
        <v>7</v>
      </c>
      <c r="F91" s="334">
        <v>4</v>
      </c>
    </row>
    <row r="92" spans="1:6" ht="15.6">
      <c r="A92" s="332" t="s">
        <v>544</v>
      </c>
      <c r="B92" s="333">
        <v>5</v>
      </c>
      <c r="C92" s="333">
        <v>2</v>
      </c>
      <c r="D92" s="333" t="s">
        <v>741</v>
      </c>
      <c r="E92" s="334" t="s">
        <v>741</v>
      </c>
      <c r="F92" s="334">
        <v>2</v>
      </c>
    </row>
    <row r="93" spans="1:6" ht="15.6">
      <c r="A93" s="332" t="s">
        <v>198</v>
      </c>
      <c r="B93" s="333" t="s">
        <v>741</v>
      </c>
      <c r="C93" s="333" t="s">
        <v>741</v>
      </c>
      <c r="D93" s="333">
        <v>1</v>
      </c>
      <c r="E93" s="334" t="s">
        <v>741</v>
      </c>
      <c r="F93" s="334" t="s">
        <v>741</v>
      </c>
    </row>
    <row r="94" spans="1:6" ht="15.6">
      <c r="A94" s="332" t="s">
        <v>545</v>
      </c>
      <c r="B94" s="333">
        <v>8</v>
      </c>
      <c r="C94" s="333">
        <v>3</v>
      </c>
      <c r="D94" s="333">
        <v>1</v>
      </c>
      <c r="E94" s="334">
        <v>1</v>
      </c>
      <c r="F94" s="334" t="s">
        <v>741</v>
      </c>
    </row>
    <row r="95" spans="1:6" ht="15.6">
      <c r="A95" s="332" t="s">
        <v>47</v>
      </c>
      <c r="B95" s="333">
        <v>22</v>
      </c>
      <c r="C95" s="333">
        <v>23</v>
      </c>
      <c r="D95" s="333">
        <v>17</v>
      </c>
      <c r="E95" s="334">
        <v>16</v>
      </c>
      <c r="F95" s="334">
        <v>12</v>
      </c>
    </row>
    <row r="96" spans="1:6" ht="15.6">
      <c r="A96" s="332" t="s">
        <v>178</v>
      </c>
      <c r="B96" s="333">
        <v>1</v>
      </c>
      <c r="C96" s="333">
        <v>1</v>
      </c>
      <c r="D96" s="333">
        <v>1</v>
      </c>
      <c r="E96" s="334" t="s">
        <v>741</v>
      </c>
      <c r="F96" s="334" t="s">
        <v>741</v>
      </c>
    </row>
    <row r="97" spans="1:6">
      <c r="A97" s="110" t="s">
        <v>544</v>
      </c>
      <c r="B97" s="115">
        <v>0</v>
      </c>
      <c r="C97" s="115">
        <v>5</v>
      </c>
      <c r="D97" s="115">
        <v>2</v>
      </c>
      <c r="E97" s="115">
        <v>0</v>
      </c>
      <c r="F97" s="116">
        <v>0</v>
      </c>
    </row>
    <row r="98" spans="1:6">
      <c r="A98" s="110" t="s">
        <v>198</v>
      </c>
      <c r="B98" s="115">
        <v>0</v>
      </c>
      <c r="C98" s="115">
        <v>0</v>
      </c>
      <c r="D98" s="115">
        <v>0</v>
      </c>
      <c r="E98" s="115">
        <v>1</v>
      </c>
      <c r="F98" s="116">
        <v>0</v>
      </c>
    </row>
    <row r="99" spans="1:6">
      <c r="A99" s="110" t="s">
        <v>545</v>
      </c>
      <c r="B99" s="115">
        <v>9</v>
      </c>
      <c r="C99" s="115">
        <v>8</v>
      </c>
      <c r="D99" s="115">
        <v>3</v>
      </c>
      <c r="E99" s="115">
        <v>1</v>
      </c>
      <c r="F99" s="116">
        <v>0</v>
      </c>
    </row>
    <row r="100" spans="1:6">
      <c r="A100" s="110" t="s">
        <v>47</v>
      </c>
      <c r="B100" s="115">
        <v>26</v>
      </c>
      <c r="C100" s="115">
        <v>22</v>
      </c>
      <c r="D100" s="115">
        <v>23</v>
      </c>
      <c r="E100" s="115">
        <v>17</v>
      </c>
      <c r="F100" s="116">
        <v>22</v>
      </c>
    </row>
    <row r="101" spans="1:6">
      <c r="A101" s="110" t="s">
        <v>178</v>
      </c>
      <c r="B101" s="115">
        <v>0</v>
      </c>
      <c r="C101" s="115">
        <v>1</v>
      </c>
      <c r="D101" s="115">
        <v>1</v>
      </c>
      <c r="E101" s="115">
        <v>1</v>
      </c>
      <c r="F101" s="1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UG PROGRAMS</vt:lpstr>
      <vt:lpstr>GR PROGRAMS</vt:lpstr>
      <vt:lpstr>CERTIFICATES</vt:lpstr>
      <vt:lpstr>MINORS</vt:lpstr>
      <vt:lpstr>PR</vt:lpstr>
      <vt:lpstr>GR</vt:lpstr>
      <vt:lpstr>AE</vt:lpstr>
      <vt:lpstr>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Lincoln, Jonathan</dc:creator>
  <cp:lastModifiedBy>Louis, Brenda</cp:lastModifiedBy>
  <dcterms:created xsi:type="dcterms:W3CDTF">2025-01-09T20:19:07Z</dcterms:created>
  <dcterms:modified xsi:type="dcterms:W3CDTF">2025-02-13T14:17:27Z</dcterms:modified>
</cp:coreProperties>
</file>